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5df0a6c5fb768d/"/>
    </mc:Choice>
  </mc:AlternateContent>
  <xr:revisionPtr revIDLastSave="30" documentId="11_741F327A34E1B4F80202C9C9973CFCF13CB05DFA" xr6:coauthVersionLast="47" xr6:coauthVersionMax="47" xr10:uidLastSave="{4C7B50D9-9C49-4B03-A47D-8977DF76D5BC}"/>
  <bookViews>
    <workbookView xWindow="-110" yWindow="-110" windowWidth="19420" windowHeight="10300" xr2:uid="{00000000-000D-0000-FFFF-FFFF00000000}"/>
  </bookViews>
  <sheets>
    <sheet name="Inicio" sheetId="1" r:id="rId1"/>
    <sheet name="Recursos" sheetId="2" r:id="rId2"/>
    <sheet name="Gantt" sheetId="3" r:id="rId3"/>
    <sheet name="Carga de Trabajo" sheetId="4" r:id="rId4"/>
  </sheets>
  <definedNames>
    <definedName name="ChartDurClose" localSheetId="2">OFFSET(Gantt!$L$4, 0, 0, COUNT(Gantt!$D:$D), 1)</definedName>
    <definedName name="ChartDurExec" localSheetId="2">OFFSET(Gantt!$K$4, 0, 0, COUNT(Gantt!$D:$D), 1)</definedName>
    <definedName name="ChartDurPlan" localSheetId="2">OFFSET(Gantt!$J$4, 0, 0, COUNT(Gantt!$D:$D), 1)</definedName>
    <definedName name="ChartResources" localSheetId="2">OFFSET(Gantt!$G$4, 0, 0, COUNT(Gantt!$D:$D), 1)</definedName>
    <definedName name="ChartStart" localSheetId="2">OFFSET(Gantt!$C$4, 0, 0, COUNT(Gantt!$D:$D), 1)</definedName>
    <definedName name="ChartTasks" localSheetId="2">OFFSET(Gantt!$B$4, 0, 0, COUNT(Gantt!$D:$D), 1)</definedName>
    <definedName name="ListaRecursos">TableRecursos[Nombre del Recurso]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I7" i="3"/>
  <c r="J7" i="3"/>
  <c r="K7" i="3"/>
  <c r="L7" i="3"/>
  <c r="A51" i="4"/>
  <c r="AC51" i="4" s="1"/>
  <c r="A50" i="4"/>
  <c r="V50" i="4" s="1"/>
  <c r="A49" i="4"/>
  <c r="AA49" i="4" s="1"/>
  <c r="A48" i="4"/>
  <c r="A47" i="4"/>
  <c r="M47" i="4" s="1"/>
  <c r="A46" i="4"/>
  <c r="Y46" i="4" s="1"/>
  <c r="A45" i="4"/>
  <c r="Y45" i="4" s="1"/>
  <c r="A44" i="4"/>
  <c r="A43" i="4"/>
  <c r="V43" i="4" s="1"/>
  <c r="A42" i="4"/>
  <c r="AE42" i="4" s="1"/>
  <c r="A41" i="4"/>
  <c r="AA41" i="4" s="1"/>
  <c r="A40" i="4"/>
  <c r="AE40" i="4" s="1"/>
  <c r="A39" i="4"/>
  <c r="Y39" i="4" s="1"/>
  <c r="A38" i="4"/>
  <c r="Z38" i="4" s="1"/>
  <c r="A37" i="4"/>
  <c r="A36" i="4"/>
  <c r="AA36" i="4" s="1"/>
  <c r="A35" i="4"/>
  <c r="S35" i="4" s="1"/>
  <c r="A34" i="4"/>
  <c r="AA34" i="4" s="1"/>
  <c r="A33" i="4"/>
  <c r="Q33" i="4" s="1"/>
  <c r="A32" i="4"/>
  <c r="AD32" i="4" s="1"/>
  <c r="A31" i="4"/>
  <c r="Y31" i="4" s="1"/>
  <c r="A30" i="4"/>
  <c r="B30" i="4" s="1"/>
  <c r="A29" i="4"/>
  <c r="Z29" i="4" s="1"/>
  <c r="A28" i="4"/>
  <c r="AA28" i="4" s="1"/>
  <c r="A27" i="4"/>
  <c r="M27" i="4" s="1"/>
  <c r="A26" i="4"/>
  <c r="T26" i="4" s="1"/>
  <c r="A25" i="4"/>
  <c r="R25" i="4" s="1"/>
  <c r="A24" i="4"/>
  <c r="A23" i="4"/>
  <c r="P23" i="4" s="1"/>
  <c r="A22" i="4"/>
  <c r="AC22" i="4" s="1"/>
  <c r="A21" i="4"/>
  <c r="AE21" i="4" s="1"/>
  <c r="A20" i="4"/>
  <c r="AD20" i="4" s="1"/>
  <c r="A19" i="4"/>
  <c r="G19" i="4" s="1"/>
  <c r="A18" i="4"/>
  <c r="P18" i="4" s="1"/>
  <c r="A17" i="4"/>
  <c r="W17" i="4" s="1"/>
  <c r="A16" i="4"/>
  <c r="AA16" i="4" s="1"/>
  <c r="A15" i="4"/>
  <c r="Z15" i="4" s="1"/>
  <c r="A14" i="4"/>
  <c r="AC14" i="4" s="1"/>
  <c r="A13" i="4"/>
  <c r="AB13" i="4" s="1"/>
  <c r="A12" i="4"/>
  <c r="N12" i="4" s="1"/>
  <c r="A11" i="4"/>
  <c r="Z11" i="4" s="1"/>
  <c r="A10" i="4"/>
  <c r="Y10" i="4" s="1"/>
  <c r="A9" i="4"/>
  <c r="X9" i="4" s="1"/>
  <c r="A8" i="4"/>
  <c r="A7" i="4"/>
  <c r="W7" i="4" s="1"/>
  <c r="A6" i="4"/>
  <c r="A5" i="4"/>
  <c r="A4" i="4"/>
  <c r="A3" i="4"/>
  <c r="A2" i="4"/>
  <c r="L14" i="3"/>
  <c r="K14" i="3"/>
  <c r="J14" i="3"/>
  <c r="I14" i="3"/>
  <c r="E14" i="3"/>
  <c r="L13" i="3"/>
  <c r="K13" i="3"/>
  <c r="J13" i="3"/>
  <c r="I13" i="3"/>
  <c r="E13" i="3"/>
  <c r="L12" i="3"/>
  <c r="K12" i="3"/>
  <c r="J12" i="3"/>
  <c r="I12" i="3"/>
  <c r="E12" i="3"/>
  <c r="L11" i="3"/>
  <c r="K11" i="3"/>
  <c r="J11" i="3"/>
  <c r="I11" i="3"/>
  <c r="E11" i="3"/>
  <c r="L10" i="3"/>
  <c r="K10" i="3"/>
  <c r="J10" i="3"/>
  <c r="I10" i="3"/>
  <c r="E10" i="3"/>
  <c r="L9" i="3"/>
  <c r="K9" i="3"/>
  <c r="J9" i="3"/>
  <c r="I9" i="3"/>
  <c r="E9" i="3"/>
  <c r="L8" i="3"/>
  <c r="K8" i="3"/>
  <c r="J8" i="3"/>
  <c r="I8" i="3"/>
  <c r="E8" i="3"/>
  <c r="L6" i="3"/>
  <c r="K6" i="3"/>
  <c r="J6" i="3"/>
  <c r="I6" i="3"/>
  <c r="E6" i="3"/>
  <c r="L5" i="3"/>
  <c r="K5" i="3"/>
  <c r="J5" i="3"/>
  <c r="I5" i="3"/>
  <c r="E5" i="3"/>
  <c r="L4" i="3"/>
  <c r="K4" i="3"/>
  <c r="J4" i="3"/>
  <c r="I4" i="3"/>
  <c r="E4" i="3"/>
  <c r="Y2" i="4" l="1"/>
  <c r="Z3" i="4"/>
  <c r="H5" i="4"/>
  <c r="AC6" i="4"/>
  <c r="AA8" i="4"/>
  <c r="AB30" i="4"/>
  <c r="E13" i="4"/>
  <c r="W43" i="4"/>
  <c r="G39" i="4"/>
  <c r="AE7" i="4"/>
  <c r="X13" i="4"/>
  <c r="AA27" i="4"/>
  <c r="AE4" i="4"/>
  <c r="J25" i="4"/>
  <c r="X4" i="4"/>
  <c r="U39" i="4"/>
  <c r="D11" i="4"/>
  <c r="F11" i="4"/>
  <c r="K40" i="4"/>
  <c r="AD11" i="4"/>
  <c r="J30" i="4"/>
  <c r="Q38" i="4"/>
  <c r="X15" i="4"/>
  <c r="D18" i="4"/>
  <c r="U40" i="4"/>
  <c r="F3" i="4"/>
  <c r="AD3" i="4"/>
  <c r="I25" i="4"/>
  <c r="E39" i="4"/>
  <c r="F13" i="4"/>
  <c r="E17" i="4"/>
  <c r="Z25" i="4"/>
  <c r="T30" i="4"/>
  <c r="G36" i="4"/>
  <c r="M39" i="4"/>
  <c r="G49" i="4"/>
  <c r="M17" i="4"/>
  <c r="O36" i="4"/>
  <c r="R49" i="4"/>
  <c r="E11" i="4"/>
  <c r="AC13" i="4"/>
  <c r="R17" i="4"/>
  <c r="W22" i="4"/>
  <c r="V39" i="4"/>
  <c r="AA17" i="4"/>
  <c r="G3" i="4"/>
  <c r="AC11" i="4"/>
  <c r="W13" i="4"/>
  <c r="W15" i="4"/>
  <c r="V22" i="4"/>
  <c r="AD31" i="4"/>
  <c r="H3" i="4"/>
  <c r="M3" i="4"/>
  <c r="K11" i="4"/>
  <c r="H12" i="4"/>
  <c r="G13" i="4"/>
  <c r="AD13" i="4"/>
  <c r="H16" i="4"/>
  <c r="B22" i="4"/>
  <c r="AD22" i="4"/>
  <c r="AA25" i="4"/>
  <c r="AB28" i="4"/>
  <c r="Y36" i="4"/>
  <c r="M41" i="4"/>
  <c r="V45" i="4"/>
  <c r="L3" i="4"/>
  <c r="L28" i="4"/>
  <c r="N3" i="4"/>
  <c r="L11" i="4"/>
  <c r="L12" i="4"/>
  <c r="H13" i="4"/>
  <c r="K16" i="4"/>
  <c r="C22" i="4"/>
  <c r="F31" i="4"/>
  <c r="Z22" i="4"/>
  <c r="G10" i="4"/>
  <c r="T11" i="4"/>
  <c r="O12" i="4"/>
  <c r="M13" i="4"/>
  <c r="N14" i="4"/>
  <c r="X16" i="4"/>
  <c r="K18" i="4"/>
  <c r="D22" i="4"/>
  <c r="W23" i="4"/>
  <c r="H26" i="4"/>
  <c r="N29" i="4"/>
  <c r="G31" i="4"/>
  <c r="J35" i="4"/>
  <c r="AA39" i="4"/>
  <c r="O42" i="4"/>
  <c r="O46" i="4"/>
  <c r="G51" i="4"/>
  <c r="U10" i="4"/>
  <c r="U11" i="4"/>
  <c r="AC12" i="4"/>
  <c r="N13" i="4"/>
  <c r="V14" i="4"/>
  <c r="S18" i="4"/>
  <c r="J22" i="4"/>
  <c r="N26" i="4"/>
  <c r="V29" i="4"/>
  <c r="P31" i="4"/>
  <c r="AA35" i="4"/>
  <c r="U42" i="4"/>
  <c r="J51" i="4"/>
  <c r="V11" i="4"/>
  <c r="AD12" i="4"/>
  <c r="U13" i="4"/>
  <c r="N22" i="4"/>
  <c r="U31" i="4"/>
  <c r="AB35" i="4"/>
  <c r="I40" i="4"/>
  <c r="Z51" i="4"/>
  <c r="H10" i="4"/>
  <c r="N17" i="4"/>
  <c r="AD28" i="4"/>
  <c r="B34" i="4"/>
  <c r="O34" i="4"/>
  <c r="AD34" i="4"/>
  <c r="R38" i="4"/>
  <c r="P41" i="4"/>
  <c r="C2" i="4"/>
  <c r="K10" i="4"/>
  <c r="Z10" i="4"/>
  <c r="B17" i="4"/>
  <c r="O17" i="4"/>
  <c r="AD17" i="4"/>
  <c r="L20" i="4"/>
  <c r="D28" i="4"/>
  <c r="X31" i="4"/>
  <c r="C34" i="4"/>
  <c r="P34" i="4"/>
  <c r="AE34" i="4"/>
  <c r="U38" i="4"/>
  <c r="H39" i="4"/>
  <c r="W39" i="4"/>
  <c r="R41" i="4"/>
  <c r="D46" i="4"/>
  <c r="N34" i="4"/>
  <c r="Z34" i="4"/>
  <c r="B2" i="4"/>
  <c r="V10" i="4"/>
  <c r="AC17" i="4"/>
  <c r="L10" i="4"/>
  <c r="AA10" i="4"/>
  <c r="G11" i="4"/>
  <c r="W11" i="4"/>
  <c r="P12" i="4"/>
  <c r="C16" i="4"/>
  <c r="C17" i="4"/>
  <c r="Q17" i="4"/>
  <c r="H22" i="4"/>
  <c r="AA22" i="4"/>
  <c r="B25" i="4"/>
  <c r="G26" i="4"/>
  <c r="H28" i="4"/>
  <c r="E29" i="4"/>
  <c r="C31" i="4"/>
  <c r="Z31" i="4"/>
  <c r="E34" i="4"/>
  <c r="Q34" i="4"/>
  <c r="AA38" i="4"/>
  <c r="L39" i="4"/>
  <c r="Z39" i="4"/>
  <c r="Y40" i="4"/>
  <c r="W41" i="4"/>
  <c r="J43" i="4"/>
  <c r="E46" i="4"/>
  <c r="E49" i="4"/>
  <c r="B51" i="4"/>
  <c r="M10" i="4"/>
  <c r="AC10" i="4"/>
  <c r="AD38" i="4"/>
  <c r="AB41" i="4"/>
  <c r="B10" i="4"/>
  <c r="P10" i="4"/>
  <c r="AD10" i="4"/>
  <c r="F17" i="4"/>
  <c r="S17" i="4"/>
  <c r="O21" i="4"/>
  <c r="N28" i="4"/>
  <c r="G34" i="4"/>
  <c r="V34" i="4"/>
  <c r="C38" i="4"/>
  <c r="N39" i="4"/>
  <c r="AD39" i="4"/>
  <c r="B41" i="4"/>
  <c r="AC41" i="4"/>
  <c r="Q46" i="4"/>
  <c r="K3" i="4"/>
  <c r="P7" i="4"/>
  <c r="C10" i="4"/>
  <c r="R10" i="4"/>
  <c r="AE10" i="4"/>
  <c r="O11" i="4"/>
  <c r="AE11" i="4"/>
  <c r="V13" i="4"/>
  <c r="AD14" i="4"/>
  <c r="P16" i="4"/>
  <c r="G17" i="4"/>
  <c r="Y17" i="4"/>
  <c r="O18" i="4"/>
  <c r="AD21" i="4"/>
  <c r="O22" i="4"/>
  <c r="G23" i="4"/>
  <c r="M25" i="4"/>
  <c r="AE26" i="4"/>
  <c r="T28" i="4"/>
  <c r="L31" i="4"/>
  <c r="U32" i="4"/>
  <c r="H34" i="4"/>
  <c r="W34" i="4"/>
  <c r="G38" i="4"/>
  <c r="C39" i="4"/>
  <c r="P39" i="4"/>
  <c r="AE39" i="4"/>
  <c r="F41" i="4"/>
  <c r="U46" i="4"/>
  <c r="T49" i="4"/>
  <c r="R51" i="4"/>
  <c r="F34" i="4"/>
  <c r="U34" i="4"/>
  <c r="R7" i="4"/>
  <c r="D10" i="4"/>
  <c r="T10" i="4"/>
  <c r="S11" i="4"/>
  <c r="S16" i="4"/>
  <c r="H17" i="4"/>
  <c r="Z17" i="4"/>
  <c r="P22" i="4"/>
  <c r="S25" i="4"/>
  <c r="X28" i="4"/>
  <c r="O31" i="4"/>
  <c r="K34" i="4"/>
  <c r="Y34" i="4"/>
  <c r="I38" i="4"/>
  <c r="D39" i="4"/>
  <c r="R39" i="4"/>
  <c r="G41" i="4"/>
  <c r="E42" i="4"/>
  <c r="T45" i="4"/>
  <c r="AB46" i="4"/>
  <c r="AE49" i="4"/>
  <c r="W51" i="4"/>
  <c r="AA37" i="4"/>
  <c r="T37" i="4"/>
  <c r="D37" i="4"/>
  <c r="P37" i="4"/>
  <c r="C37" i="4"/>
  <c r="AD37" i="4"/>
  <c r="N37" i="4"/>
  <c r="B37" i="4"/>
  <c r="X37" i="4"/>
  <c r="K37" i="4"/>
  <c r="V37" i="4"/>
  <c r="F37" i="4"/>
  <c r="AD44" i="4"/>
  <c r="AE44" i="4"/>
  <c r="R44" i="4"/>
  <c r="E44" i="4"/>
  <c r="AC44" i="4"/>
  <c r="P44" i="4"/>
  <c r="C44" i="4"/>
  <c r="AA44" i="4"/>
  <c r="O44" i="4"/>
  <c r="B44" i="4"/>
  <c r="W44" i="4"/>
  <c r="J44" i="4"/>
  <c r="S44" i="4"/>
  <c r="G44" i="4"/>
  <c r="U44" i="4"/>
  <c r="H44" i="4"/>
  <c r="N2" i="4"/>
  <c r="D2" i="4"/>
  <c r="AC20" i="4"/>
  <c r="M20" i="4"/>
  <c r="H20" i="4"/>
  <c r="AB20" i="4"/>
  <c r="X20" i="4"/>
  <c r="K26" i="4"/>
  <c r="D27" i="4"/>
  <c r="AE27" i="4"/>
  <c r="I33" i="4"/>
  <c r="E37" i="4"/>
  <c r="K44" i="4"/>
  <c r="K47" i="4"/>
  <c r="Z19" i="4"/>
  <c r="X19" i="4"/>
  <c r="L19" i="4"/>
  <c r="U19" i="4"/>
  <c r="H19" i="4"/>
  <c r="AC19" i="4"/>
  <c r="P19" i="4"/>
  <c r="D19" i="4"/>
  <c r="AB19" i="4"/>
  <c r="O19" i="4"/>
  <c r="C19" i="4"/>
  <c r="AD15" i="4"/>
  <c r="R15" i="4"/>
  <c r="J15" i="4"/>
  <c r="AE15" i="4"/>
  <c r="H15" i="4"/>
  <c r="K19" i="4"/>
  <c r="G27" i="4"/>
  <c r="L37" i="4"/>
  <c r="M44" i="4"/>
  <c r="Y47" i="4"/>
  <c r="AA47" i="4"/>
  <c r="P47" i="4"/>
  <c r="F47" i="4"/>
  <c r="Z47" i="4"/>
  <c r="O47" i="4"/>
  <c r="E47" i="4"/>
  <c r="X47" i="4"/>
  <c r="N47" i="4"/>
  <c r="C47" i="4"/>
  <c r="AE47" i="4"/>
  <c r="U47" i="4"/>
  <c r="J47" i="4"/>
  <c r="AC47" i="4"/>
  <c r="R47" i="4"/>
  <c r="G47" i="4"/>
  <c r="AD47" i="4"/>
  <c r="S47" i="4"/>
  <c r="H47" i="4"/>
  <c r="AE19" i="4"/>
  <c r="AB27" i="4"/>
  <c r="Z33" i="4"/>
  <c r="H33" i="4"/>
  <c r="Y33" i="4"/>
  <c r="G33" i="4"/>
  <c r="U33" i="4"/>
  <c r="B33" i="4"/>
  <c r="P33" i="4"/>
  <c r="AD33" i="4"/>
  <c r="L33" i="4"/>
  <c r="B47" i="4"/>
  <c r="AE8" i="4"/>
  <c r="C8" i="4"/>
  <c r="X8" i="4"/>
  <c r="S8" i="4"/>
  <c r="B15" i="4"/>
  <c r="Y18" i="4"/>
  <c r="AE18" i="4"/>
  <c r="T18" i="4"/>
  <c r="J18" i="4"/>
  <c r="AB18" i="4"/>
  <c r="R18" i="4"/>
  <c r="G18" i="4"/>
  <c r="X18" i="4"/>
  <c r="N18" i="4"/>
  <c r="C18" i="4"/>
  <c r="W18" i="4"/>
  <c r="L18" i="4"/>
  <c r="B18" i="4"/>
  <c r="V18" i="4"/>
  <c r="M19" i="4"/>
  <c r="N20" i="4"/>
  <c r="S26" i="4"/>
  <c r="L27" i="4"/>
  <c r="R33" i="4"/>
  <c r="M37" i="4"/>
  <c r="X44" i="4"/>
  <c r="V47" i="4"/>
  <c r="AB5" i="4"/>
  <c r="P5" i="4"/>
  <c r="F5" i="4"/>
  <c r="E5" i="4"/>
  <c r="G5" i="4"/>
  <c r="P2" i="4"/>
  <c r="AA4" i="4"/>
  <c r="E4" i="4"/>
  <c r="D4" i="4"/>
  <c r="AD7" i="4"/>
  <c r="O7" i="4"/>
  <c r="Z7" i="4"/>
  <c r="G7" i="4"/>
  <c r="X7" i="4"/>
  <c r="B7" i="4"/>
  <c r="H8" i="4"/>
  <c r="AA12" i="4"/>
  <c r="X12" i="4"/>
  <c r="M12" i="4"/>
  <c r="U12" i="4"/>
  <c r="G12" i="4"/>
  <c r="AE12" i="4"/>
  <c r="T12" i="4"/>
  <c r="F12" i="4"/>
  <c r="V12" i="4"/>
  <c r="G15" i="4"/>
  <c r="Z18" i="4"/>
  <c r="S19" i="4"/>
  <c r="AB33" i="4"/>
  <c r="U37" i="4"/>
  <c r="Z44" i="4"/>
  <c r="W47" i="4"/>
  <c r="E19" i="4"/>
  <c r="Z27" i="4"/>
  <c r="S27" i="4"/>
  <c r="E27" i="4"/>
  <c r="AC27" i="4"/>
  <c r="O27" i="4"/>
  <c r="C27" i="4"/>
  <c r="W27" i="4"/>
  <c r="K27" i="4"/>
  <c r="U27" i="4"/>
  <c r="H27" i="4"/>
  <c r="J2" i="4"/>
  <c r="X5" i="4"/>
  <c r="F4" i="4"/>
  <c r="H7" i="4"/>
  <c r="K8" i="4"/>
  <c r="D12" i="4"/>
  <c r="W12" i="4"/>
  <c r="O15" i="4"/>
  <c r="F18" i="4"/>
  <c r="AA18" i="4"/>
  <c r="T19" i="4"/>
  <c r="N21" i="4"/>
  <c r="I21" i="4"/>
  <c r="AC21" i="4"/>
  <c r="Y21" i="4"/>
  <c r="Y26" i="4"/>
  <c r="Z26" i="4"/>
  <c r="L26" i="4"/>
  <c r="B26" i="4"/>
  <c r="V26" i="4"/>
  <c r="J26" i="4"/>
  <c r="AD26" i="4"/>
  <c r="R26" i="4"/>
  <c r="F26" i="4"/>
  <c r="AB26" i="4"/>
  <c r="O26" i="4"/>
  <c r="D26" i="4"/>
  <c r="W26" i="4"/>
  <c r="P27" i="4"/>
  <c r="Y37" i="4"/>
  <c r="AE48" i="4"/>
  <c r="AB48" i="4"/>
  <c r="AA48" i="4"/>
  <c r="L48" i="4"/>
  <c r="AD50" i="4"/>
  <c r="F50" i="4"/>
  <c r="AA50" i="4"/>
  <c r="E50" i="4"/>
  <c r="Y50" i="4"/>
  <c r="C50" i="4"/>
  <c r="S50" i="4"/>
  <c r="I50" i="4"/>
  <c r="K50" i="4"/>
  <c r="AA19" i="4"/>
  <c r="G4" i="4"/>
  <c r="J7" i="4"/>
  <c r="P8" i="4"/>
  <c r="E12" i="4"/>
  <c r="AB12" i="4"/>
  <c r="P15" i="4"/>
  <c r="H18" i="4"/>
  <c r="AD18" i="4"/>
  <c r="W19" i="4"/>
  <c r="M21" i="4"/>
  <c r="C26" i="4"/>
  <c r="AA26" i="4"/>
  <c r="T27" i="4"/>
  <c r="AC37" i="4"/>
  <c r="K48" i="4"/>
  <c r="U50" i="4"/>
  <c r="O3" i="4"/>
  <c r="E10" i="4"/>
  <c r="N10" i="4"/>
  <c r="W10" i="4"/>
  <c r="M11" i="4"/>
  <c r="AA11" i="4"/>
  <c r="O13" i="4"/>
  <c r="AB16" i="4"/>
  <c r="I17" i="4"/>
  <c r="V17" i="4"/>
  <c r="F22" i="4"/>
  <c r="R22" i="4"/>
  <c r="AE22" i="4"/>
  <c r="C25" i="4"/>
  <c r="U25" i="4"/>
  <c r="E28" i="4"/>
  <c r="U28" i="4"/>
  <c r="F29" i="4"/>
  <c r="K30" i="4"/>
  <c r="D31" i="4"/>
  <c r="M31" i="4"/>
  <c r="V31" i="4"/>
  <c r="AE31" i="4"/>
  <c r="R35" i="4"/>
  <c r="P36" i="4"/>
  <c r="J39" i="4"/>
  <c r="S39" i="4"/>
  <c r="AB39" i="4"/>
  <c r="N40" i="4"/>
  <c r="D41" i="4"/>
  <c r="N41" i="4"/>
  <c r="X41" i="4"/>
  <c r="I42" i="4"/>
  <c r="L43" i="4"/>
  <c r="H45" i="4"/>
  <c r="G46" i="4"/>
  <c r="AC46" i="4"/>
  <c r="B49" i="4"/>
  <c r="O49" i="4"/>
  <c r="AB49" i="4"/>
  <c r="D51" i="4"/>
  <c r="T51" i="4"/>
  <c r="M49" i="4"/>
  <c r="Z49" i="4"/>
  <c r="X2" i="4"/>
  <c r="AE5" i="4"/>
  <c r="C3" i="4"/>
  <c r="P3" i="4"/>
  <c r="F10" i="4"/>
  <c r="O10" i="4"/>
  <c r="X10" i="4"/>
  <c r="C11" i="4"/>
  <c r="N11" i="4"/>
  <c r="AB11" i="4"/>
  <c r="P13" i="4"/>
  <c r="F14" i="4"/>
  <c r="K17" i="4"/>
  <c r="G22" i="4"/>
  <c r="S22" i="4"/>
  <c r="E25" i="4"/>
  <c r="Y25" i="4"/>
  <c r="F28" i="4"/>
  <c r="V28" i="4"/>
  <c r="M29" i="4"/>
  <c r="S30" i="4"/>
  <c r="E31" i="4"/>
  <c r="N31" i="4"/>
  <c r="W31" i="4"/>
  <c r="M34" i="4"/>
  <c r="X34" i="4"/>
  <c r="X36" i="4"/>
  <c r="L38" i="4"/>
  <c r="B39" i="4"/>
  <c r="K39" i="4"/>
  <c r="T39" i="4"/>
  <c r="AC39" i="4"/>
  <c r="T40" i="4"/>
  <c r="E41" i="4"/>
  <c r="O41" i="4"/>
  <c r="Z41" i="4"/>
  <c r="K42" i="4"/>
  <c r="I45" i="4"/>
  <c r="I46" i="4"/>
  <c r="AE46" i="4"/>
  <c r="D49" i="4"/>
  <c r="P49" i="4"/>
  <c r="AC49" i="4"/>
  <c r="F51" i="4"/>
  <c r="V51" i="4"/>
  <c r="J10" i="4"/>
  <c r="S10" i="4"/>
  <c r="AB10" i="4"/>
  <c r="K22" i="4"/>
  <c r="X22" i="4"/>
  <c r="K25" i="4"/>
  <c r="AC25" i="4"/>
  <c r="M28" i="4"/>
  <c r="AC28" i="4"/>
  <c r="X29" i="4"/>
  <c r="AC30" i="4"/>
  <c r="H31" i="4"/>
  <c r="R31" i="4"/>
  <c r="AA31" i="4"/>
  <c r="AD40" i="4"/>
  <c r="H41" i="4"/>
  <c r="T41" i="4"/>
  <c r="AD41" i="4"/>
  <c r="V42" i="4"/>
  <c r="R46" i="4"/>
  <c r="H49" i="4"/>
  <c r="U49" i="4"/>
  <c r="L51" i="4"/>
  <c r="AB51" i="4"/>
  <c r="J31" i="4"/>
  <c r="S31" i="4"/>
  <c r="AB31" i="4"/>
  <c r="E36" i="4"/>
  <c r="F39" i="4"/>
  <c r="O39" i="4"/>
  <c r="X39" i="4"/>
  <c r="D40" i="4"/>
  <c r="J41" i="4"/>
  <c r="U41" i="4"/>
  <c r="AE41" i="4"/>
  <c r="B46" i="4"/>
  <c r="T46" i="4"/>
  <c r="J49" i="4"/>
  <c r="W49" i="4"/>
  <c r="N51" i="4"/>
  <c r="AD51" i="4"/>
  <c r="P28" i="4"/>
  <c r="B31" i="4"/>
  <c r="K31" i="4"/>
  <c r="T31" i="4"/>
  <c r="AC31" i="4"/>
  <c r="L41" i="4"/>
  <c r="V41" i="4"/>
  <c r="L49" i="4"/>
  <c r="X49" i="4"/>
  <c r="O51" i="4"/>
  <c r="AE51" i="4"/>
  <c r="R2" i="4"/>
  <c r="Z2" i="4"/>
  <c r="S3" i="4"/>
  <c r="AA3" i="4"/>
  <c r="L4" i="4"/>
  <c r="T4" i="4"/>
  <c r="AB4" i="4"/>
  <c r="M5" i="4"/>
  <c r="U5" i="4"/>
  <c r="AC5" i="4"/>
  <c r="F6" i="4"/>
  <c r="N6" i="4"/>
  <c r="V6" i="4"/>
  <c r="AD6" i="4"/>
  <c r="I9" i="4"/>
  <c r="Q9" i="4"/>
  <c r="Y9" i="4"/>
  <c r="AE24" i="4"/>
  <c r="W24" i="4"/>
  <c r="O24" i="4"/>
  <c r="G24" i="4"/>
  <c r="AD24" i="4"/>
  <c r="V24" i="4"/>
  <c r="N24" i="4"/>
  <c r="F24" i="4"/>
  <c r="AC24" i="4"/>
  <c r="U24" i="4"/>
  <c r="M24" i="4"/>
  <c r="E24" i="4"/>
  <c r="AA24" i="4"/>
  <c r="S24" i="4"/>
  <c r="K24" i="4"/>
  <c r="C24" i="4"/>
  <c r="Q24" i="4"/>
  <c r="K2" i="4"/>
  <c r="S2" i="4"/>
  <c r="AA2" i="4"/>
  <c r="D3" i="4"/>
  <c r="T3" i="4"/>
  <c r="AB3" i="4"/>
  <c r="M4" i="4"/>
  <c r="U4" i="4"/>
  <c r="AC4" i="4"/>
  <c r="N5" i="4"/>
  <c r="V5" i="4"/>
  <c r="AD5" i="4"/>
  <c r="G6" i="4"/>
  <c r="O6" i="4"/>
  <c r="W6" i="4"/>
  <c r="AE6" i="4"/>
  <c r="I8" i="4"/>
  <c r="Q8" i="4"/>
  <c r="Y8" i="4"/>
  <c r="B9" i="4"/>
  <c r="J9" i="4"/>
  <c r="R9" i="4"/>
  <c r="Z9" i="4"/>
  <c r="G14" i="4"/>
  <c r="O14" i="4"/>
  <c r="W14" i="4"/>
  <c r="AE14" i="4"/>
  <c r="I16" i="4"/>
  <c r="Q16" i="4"/>
  <c r="Y16" i="4"/>
  <c r="AD23" i="4"/>
  <c r="V23" i="4"/>
  <c r="N23" i="4"/>
  <c r="F23" i="4"/>
  <c r="AC23" i="4"/>
  <c r="U23" i="4"/>
  <c r="M23" i="4"/>
  <c r="E23" i="4"/>
  <c r="AB23" i="4"/>
  <c r="T23" i="4"/>
  <c r="L23" i="4"/>
  <c r="D23" i="4"/>
  <c r="Z23" i="4"/>
  <c r="R23" i="4"/>
  <c r="J23" i="4"/>
  <c r="B23" i="4"/>
  <c r="Q23" i="4"/>
  <c r="B24" i="4"/>
  <c r="R24" i="4"/>
  <c r="AC32" i="4"/>
  <c r="AB2" i="4"/>
  <c r="E3" i="4"/>
  <c r="U3" i="4"/>
  <c r="AC3" i="4"/>
  <c r="N4" i="4"/>
  <c r="V4" i="4"/>
  <c r="AD4" i="4"/>
  <c r="O5" i="4"/>
  <c r="W5" i="4"/>
  <c r="H6" i="4"/>
  <c r="P6" i="4"/>
  <c r="X6" i="4"/>
  <c r="I7" i="4"/>
  <c r="Q7" i="4"/>
  <c r="Y7" i="4"/>
  <c r="B8" i="4"/>
  <c r="J8" i="4"/>
  <c r="R8" i="4"/>
  <c r="Z8" i="4"/>
  <c r="C9" i="4"/>
  <c r="K9" i="4"/>
  <c r="S9" i="4"/>
  <c r="AA9" i="4"/>
  <c r="AE13" i="4"/>
  <c r="H14" i="4"/>
  <c r="P14" i="4"/>
  <c r="X14" i="4"/>
  <c r="I15" i="4"/>
  <c r="Q15" i="4"/>
  <c r="Y15" i="4"/>
  <c r="B16" i="4"/>
  <c r="J16" i="4"/>
  <c r="R16" i="4"/>
  <c r="Z16" i="4"/>
  <c r="C23" i="4"/>
  <c r="S23" i="4"/>
  <c r="D24" i="4"/>
  <c r="T24" i="4"/>
  <c r="D9" i="4"/>
  <c r="L9" i="4"/>
  <c r="T9" i="4"/>
  <c r="AB9" i="4"/>
  <c r="I14" i="4"/>
  <c r="Q14" i="4"/>
  <c r="Y14" i="4"/>
  <c r="H24" i="4"/>
  <c r="X24" i="4"/>
  <c r="Z32" i="4"/>
  <c r="R32" i="4"/>
  <c r="J32" i="4"/>
  <c r="B32" i="4"/>
  <c r="AB32" i="4"/>
  <c r="S32" i="4"/>
  <c r="I32" i="4"/>
  <c r="AA32" i="4"/>
  <c r="Q32" i="4"/>
  <c r="H32" i="4"/>
  <c r="Y32" i="4"/>
  <c r="P32" i="4"/>
  <c r="G32" i="4"/>
  <c r="X32" i="4"/>
  <c r="O32" i="4"/>
  <c r="F32" i="4"/>
  <c r="W32" i="4"/>
  <c r="N32" i="4"/>
  <c r="E32" i="4"/>
  <c r="AE32" i="4"/>
  <c r="V32" i="4"/>
  <c r="M32" i="4"/>
  <c r="D32" i="4"/>
  <c r="E2" i="4"/>
  <c r="AC2" i="4"/>
  <c r="V3" i="4"/>
  <c r="O4" i="4"/>
  <c r="F2" i="4"/>
  <c r="AD2" i="4"/>
  <c r="W3" i="4"/>
  <c r="AE3" i="4"/>
  <c r="H4" i="4"/>
  <c r="P4" i="4"/>
  <c r="I5" i="4"/>
  <c r="Q5" i="4"/>
  <c r="Y5" i="4"/>
  <c r="B6" i="4"/>
  <c r="J6" i="4"/>
  <c r="R6" i="4"/>
  <c r="Z6" i="4"/>
  <c r="C7" i="4"/>
  <c r="K7" i="4"/>
  <c r="S7" i="4"/>
  <c r="AA7" i="4"/>
  <c r="D8" i="4"/>
  <c r="L8" i="4"/>
  <c r="T8" i="4"/>
  <c r="AB8" i="4"/>
  <c r="E9" i="4"/>
  <c r="M9" i="4"/>
  <c r="U9" i="4"/>
  <c r="AC9" i="4"/>
  <c r="I13" i="4"/>
  <c r="Q13" i="4"/>
  <c r="Y13" i="4"/>
  <c r="B14" i="4"/>
  <c r="J14" i="4"/>
  <c r="R14" i="4"/>
  <c r="Z14" i="4"/>
  <c r="C15" i="4"/>
  <c r="K15" i="4"/>
  <c r="S15" i="4"/>
  <c r="AA15" i="4"/>
  <c r="D16" i="4"/>
  <c r="L16" i="4"/>
  <c r="T16" i="4"/>
  <c r="AC16" i="4"/>
  <c r="AA20" i="4"/>
  <c r="S20" i="4"/>
  <c r="K20" i="4"/>
  <c r="C20" i="4"/>
  <c r="Z20" i="4"/>
  <c r="R20" i="4"/>
  <c r="J20" i="4"/>
  <c r="B20" i="4"/>
  <c r="Y20" i="4"/>
  <c r="Q20" i="4"/>
  <c r="I20" i="4"/>
  <c r="AE20" i="4"/>
  <c r="W20" i="4"/>
  <c r="O20" i="4"/>
  <c r="G20" i="4"/>
  <c r="P20" i="4"/>
  <c r="AB21" i="4"/>
  <c r="T21" i="4"/>
  <c r="L21" i="4"/>
  <c r="D21" i="4"/>
  <c r="AA21" i="4"/>
  <c r="S21" i="4"/>
  <c r="K21" i="4"/>
  <c r="C21" i="4"/>
  <c r="Z21" i="4"/>
  <c r="R21" i="4"/>
  <c r="J21" i="4"/>
  <c r="B21" i="4"/>
  <c r="X21" i="4"/>
  <c r="P21" i="4"/>
  <c r="H21" i="4"/>
  <c r="Q21" i="4"/>
  <c r="H23" i="4"/>
  <c r="X23" i="4"/>
  <c r="I24" i="4"/>
  <c r="Y24" i="4"/>
  <c r="C32" i="4"/>
  <c r="T2" i="4"/>
  <c r="U2" i="4"/>
  <c r="W4" i="4"/>
  <c r="I6" i="4"/>
  <c r="Q6" i="4"/>
  <c r="Y6" i="4"/>
  <c r="V2" i="4"/>
  <c r="G2" i="4"/>
  <c r="O2" i="4"/>
  <c r="W2" i="4"/>
  <c r="AE2" i="4"/>
  <c r="X3" i="4"/>
  <c r="I4" i="4"/>
  <c r="Q4" i="4"/>
  <c r="Y4" i="4"/>
  <c r="B5" i="4"/>
  <c r="J5" i="4"/>
  <c r="R5" i="4"/>
  <c r="Z5" i="4"/>
  <c r="C6" i="4"/>
  <c r="K6" i="4"/>
  <c r="S6" i="4"/>
  <c r="AA6" i="4"/>
  <c r="D7" i="4"/>
  <c r="L7" i="4"/>
  <c r="T7" i="4"/>
  <c r="AB7" i="4"/>
  <c r="E8" i="4"/>
  <c r="M8" i="4"/>
  <c r="U8" i="4"/>
  <c r="AC8" i="4"/>
  <c r="F9" i="4"/>
  <c r="N9" i="4"/>
  <c r="V9" i="4"/>
  <c r="AD9" i="4"/>
  <c r="H11" i="4"/>
  <c r="P11" i="4"/>
  <c r="X11" i="4"/>
  <c r="I12" i="4"/>
  <c r="Q12" i="4"/>
  <c r="Y12" i="4"/>
  <c r="B13" i="4"/>
  <c r="J13" i="4"/>
  <c r="R13" i="4"/>
  <c r="Z13" i="4"/>
  <c r="C14" i="4"/>
  <c r="K14" i="4"/>
  <c r="S14" i="4"/>
  <c r="AA14" i="4"/>
  <c r="D15" i="4"/>
  <c r="L15" i="4"/>
  <c r="T15" i="4"/>
  <c r="AB15" i="4"/>
  <c r="E16" i="4"/>
  <c r="M16" i="4"/>
  <c r="U16" i="4"/>
  <c r="AD16" i="4"/>
  <c r="D20" i="4"/>
  <c r="T20" i="4"/>
  <c r="E21" i="4"/>
  <c r="U21" i="4"/>
  <c r="I23" i="4"/>
  <c r="Y23" i="4"/>
  <c r="J24" i="4"/>
  <c r="Z24" i="4"/>
  <c r="K32" i="4"/>
  <c r="L2" i="4"/>
  <c r="M2" i="4"/>
  <c r="H2" i="4"/>
  <c r="I3" i="4"/>
  <c r="Q3" i="4"/>
  <c r="Y3" i="4"/>
  <c r="B4" i="4"/>
  <c r="J4" i="4"/>
  <c r="R4" i="4"/>
  <c r="Z4" i="4"/>
  <c r="C5" i="4"/>
  <c r="K5" i="4"/>
  <c r="S5" i="4"/>
  <c r="AA5" i="4"/>
  <c r="D6" i="4"/>
  <c r="L6" i="4"/>
  <c r="T6" i="4"/>
  <c r="AB6" i="4"/>
  <c r="E7" i="4"/>
  <c r="M7" i="4"/>
  <c r="U7" i="4"/>
  <c r="AC7" i="4"/>
  <c r="F8" i="4"/>
  <c r="N8" i="4"/>
  <c r="V8" i="4"/>
  <c r="AD8" i="4"/>
  <c r="G9" i="4"/>
  <c r="O9" i="4"/>
  <c r="W9" i="4"/>
  <c r="AE9" i="4"/>
  <c r="I11" i="4"/>
  <c r="Q11" i="4"/>
  <c r="Y11" i="4"/>
  <c r="B12" i="4"/>
  <c r="J12" i="4"/>
  <c r="R12" i="4"/>
  <c r="Z12" i="4"/>
  <c r="C13" i="4"/>
  <c r="K13" i="4"/>
  <c r="S13" i="4"/>
  <c r="AA13" i="4"/>
  <c r="D14" i="4"/>
  <c r="L14" i="4"/>
  <c r="T14" i="4"/>
  <c r="AB14" i="4"/>
  <c r="E15" i="4"/>
  <c r="M15" i="4"/>
  <c r="U15" i="4"/>
  <c r="AC15" i="4"/>
  <c r="F16" i="4"/>
  <c r="N16" i="4"/>
  <c r="V16" i="4"/>
  <c r="AE16" i="4"/>
  <c r="E20" i="4"/>
  <c r="U20" i="4"/>
  <c r="F21" i="4"/>
  <c r="V21" i="4"/>
  <c r="K23" i="4"/>
  <c r="AA23" i="4"/>
  <c r="L24" i="4"/>
  <c r="AB24" i="4"/>
  <c r="L32" i="4"/>
  <c r="AC35" i="4"/>
  <c r="U35" i="4"/>
  <c r="M35" i="4"/>
  <c r="E35" i="4"/>
  <c r="Z35" i="4"/>
  <c r="Q35" i="4"/>
  <c r="H35" i="4"/>
  <c r="Y35" i="4"/>
  <c r="P35" i="4"/>
  <c r="G35" i="4"/>
  <c r="X35" i="4"/>
  <c r="O35" i="4"/>
  <c r="F35" i="4"/>
  <c r="W35" i="4"/>
  <c r="N35" i="4"/>
  <c r="D35" i="4"/>
  <c r="AE35" i="4"/>
  <c r="V35" i="4"/>
  <c r="L35" i="4"/>
  <c r="C35" i="4"/>
  <c r="AD35" i="4"/>
  <c r="T35" i="4"/>
  <c r="K35" i="4"/>
  <c r="B35" i="4"/>
  <c r="I2" i="4"/>
  <c r="Q2" i="4"/>
  <c r="B3" i="4"/>
  <c r="J3" i="4"/>
  <c r="R3" i="4"/>
  <c r="C4" i="4"/>
  <c r="K4" i="4"/>
  <c r="S4" i="4"/>
  <c r="D5" i="4"/>
  <c r="L5" i="4"/>
  <c r="T5" i="4"/>
  <c r="E6" i="4"/>
  <c r="M6" i="4"/>
  <c r="U6" i="4"/>
  <c r="F7" i="4"/>
  <c r="N7" i="4"/>
  <c r="V7" i="4"/>
  <c r="G8" i="4"/>
  <c r="O8" i="4"/>
  <c r="W8" i="4"/>
  <c r="H9" i="4"/>
  <c r="P9" i="4"/>
  <c r="I10" i="4"/>
  <c r="Q10" i="4"/>
  <c r="B11" i="4"/>
  <c r="J11" i="4"/>
  <c r="R11" i="4"/>
  <c r="C12" i="4"/>
  <c r="K12" i="4"/>
  <c r="S12" i="4"/>
  <c r="D13" i="4"/>
  <c r="L13" i="4"/>
  <c r="T13" i="4"/>
  <c r="E14" i="4"/>
  <c r="M14" i="4"/>
  <c r="U14" i="4"/>
  <c r="F15" i="4"/>
  <c r="N15" i="4"/>
  <c r="V15" i="4"/>
  <c r="G16" i="4"/>
  <c r="O16" i="4"/>
  <c r="W16" i="4"/>
  <c r="X17" i="4"/>
  <c r="P17" i="4"/>
  <c r="AB17" i="4"/>
  <c r="T17" i="4"/>
  <c r="L17" i="4"/>
  <c r="D17" i="4"/>
  <c r="J17" i="4"/>
  <c r="U17" i="4"/>
  <c r="AE17" i="4"/>
  <c r="F20" i="4"/>
  <c r="V20" i="4"/>
  <c r="G21" i="4"/>
  <c r="W21" i="4"/>
  <c r="O23" i="4"/>
  <c r="AE23" i="4"/>
  <c r="P24" i="4"/>
  <c r="X25" i="4"/>
  <c r="P25" i="4"/>
  <c r="H25" i="4"/>
  <c r="AE25" i="4"/>
  <c r="W25" i="4"/>
  <c r="O25" i="4"/>
  <c r="G25" i="4"/>
  <c r="AD25" i="4"/>
  <c r="V25" i="4"/>
  <c r="N25" i="4"/>
  <c r="F25" i="4"/>
  <c r="AB25" i="4"/>
  <c r="T25" i="4"/>
  <c r="L25" i="4"/>
  <c r="D25" i="4"/>
  <c r="Q25" i="4"/>
  <c r="X30" i="4"/>
  <c r="P30" i="4"/>
  <c r="H30" i="4"/>
  <c r="AA30" i="4"/>
  <c r="R30" i="4"/>
  <c r="I30" i="4"/>
  <c r="Z30" i="4"/>
  <c r="Q30" i="4"/>
  <c r="G30" i="4"/>
  <c r="Y30" i="4"/>
  <c r="O30" i="4"/>
  <c r="F30" i="4"/>
  <c r="W30" i="4"/>
  <c r="N30" i="4"/>
  <c r="E30" i="4"/>
  <c r="AE30" i="4"/>
  <c r="V30" i="4"/>
  <c r="M30" i="4"/>
  <c r="D30" i="4"/>
  <c r="AD30" i="4"/>
  <c r="U30" i="4"/>
  <c r="L30" i="4"/>
  <c r="C30" i="4"/>
  <c r="T32" i="4"/>
  <c r="I35" i="4"/>
  <c r="AC43" i="4"/>
  <c r="U43" i="4"/>
  <c r="M43" i="4"/>
  <c r="E43" i="4"/>
  <c r="AA43" i="4"/>
  <c r="S43" i="4"/>
  <c r="K43" i="4"/>
  <c r="C43" i="4"/>
  <c r="AE43" i="4"/>
  <c r="T43" i="4"/>
  <c r="I43" i="4"/>
  <c r="AD43" i="4"/>
  <c r="R43" i="4"/>
  <c r="H43" i="4"/>
  <c r="AB43" i="4"/>
  <c r="Q43" i="4"/>
  <c r="G43" i="4"/>
  <c r="Z43" i="4"/>
  <c r="P43" i="4"/>
  <c r="F43" i="4"/>
  <c r="Y43" i="4"/>
  <c r="O43" i="4"/>
  <c r="D43" i="4"/>
  <c r="X43" i="4"/>
  <c r="N43" i="4"/>
  <c r="B43" i="4"/>
  <c r="G29" i="4"/>
  <c r="P29" i="4"/>
  <c r="Y29" i="4"/>
  <c r="H36" i="4"/>
  <c r="Q36" i="4"/>
  <c r="Z36" i="4"/>
  <c r="X38" i="4"/>
  <c r="P38" i="4"/>
  <c r="H38" i="4"/>
  <c r="J38" i="4"/>
  <c r="S38" i="4"/>
  <c r="AB38" i="4"/>
  <c r="Z40" i="4"/>
  <c r="R40" i="4"/>
  <c r="J40" i="4"/>
  <c r="B40" i="4"/>
  <c r="X40" i="4"/>
  <c r="P40" i="4"/>
  <c r="H40" i="4"/>
  <c r="L40" i="4"/>
  <c r="V40" i="4"/>
  <c r="AB42" i="4"/>
  <c r="T42" i="4"/>
  <c r="L42" i="4"/>
  <c r="D42" i="4"/>
  <c r="Z42" i="4"/>
  <c r="R42" i="4"/>
  <c r="J42" i="4"/>
  <c r="B42" i="4"/>
  <c r="M42" i="4"/>
  <c r="W42" i="4"/>
  <c r="K45" i="4"/>
  <c r="X45" i="4"/>
  <c r="O48" i="4"/>
  <c r="E18" i="4"/>
  <c r="M18" i="4"/>
  <c r="U18" i="4"/>
  <c r="AC18" i="4"/>
  <c r="F19" i="4"/>
  <c r="N19" i="4"/>
  <c r="V19" i="4"/>
  <c r="AD19" i="4"/>
  <c r="I22" i="4"/>
  <c r="Q22" i="4"/>
  <c r="Y22" i="4"/>
  <c r="E26" i="4"/>
  <c r="M26" i="4"/>
  <c r="U26" i="4"/>
  <c r="AC26" i="4"/>
  <c r="F27" i="4"/>
  <c r="N27" i="4"/>
  <c r="V27" i="4"/>
  <c r="AD27" i="4"/>
  <c r="G28" i="4"/>
  <c r="O28" i="4"/>
  <c r="W28" i="4"/>
  <c r="AE28" i="4"/>
  <c r="H29" i="4"/>
  <c r="Q29" i="4"/>
  <c r="AA33" i="4"/>
  <c r="S33" i="4"/>
  <c r="K33" i="4"/>
  <c r="C33" i="4"/>
  <c r="J33" i="4"/>
  <c r="T33" i="4"/>
  <c r="AC33" i="4"/>
  <c r="I36" i="4"/>
  <c r="R36" i="4"/>
  <c r="B38" i="4"/>
  <c r="K38" i="4"/>
  <c r="T38" i="4"/>
  <c r="AC38" i="4"/>
  <c r="C40" i="4"/>
  <c r="M40" i="4"/>
  <c r="W40" i="4"/>
  <c r="C42" i="4"/>
  <c r="N42" i="4"/>
  <c r="X42" i="4"/>
  <c r="L45" i="4"/>
  <c r="Z48" i="4"/>
  <c r="R48" i="4"/>
  <c r="J48" i="4"/>
  <c r="B48" i="4"/>
  <c r="X48" i="4"/>
  <c r="P48" i="4"/>
  <c r="H48" i="4"/>
  <c r="AD48" i="4"/>
  <c r="V48" i="4"/>
  <c r="N48" i="4"/>
  <c r="F48" i="4"/>
  <c r="AC48" i="4"/>
  <c r="U48" i="4"/>
  <c r="M48" i="4"/>
  <c r="E48" i="4"/>
  <c r="Q48" i="4"/>
  <c r="AE29" i="4"/>
  <c r="W29" i="4"/>
  <c r="O29" i="4"/>
  <c r="I29" i="4"/>
  <c r="R29" i="4"/>
  <c r="AA29" i="4"/>
  <c r="AD36" i="4"/>
  <c r="V36" i="4"/>
  <c r="N36" i="4"/>
  <c r="F36" i="4"/>
  <c r="J36" i="4"/>
  <c r="S36" i="4"/>
  <c r="AB36" i="4"/>
  <c r="Y42" i="4"/>
  <c r="AE45" i="4"/>
  <c r="W45" i="4"/>
  <c r="O45" i="4"/>
  <c r="G45" i="4"/>
  <c r="AC45" i="4"/>
  <c r="U45" i="4"/>
  <c r="M45" i="4"/>
  <c r="E45" i="4"/>
  <c r="Z45" i="4"/>
  <c r="R45" i="4"/>
  <c r="J45" i="4"/>
  <c r="B45" i="4"/>
  <c r="N45" i="4"/>
  <c r="AA45" i="4"/>
  <c r="C48" i="4"/>
  <c r="S48" i="4"/>
  <c r="X27" i="4"/>
  <c r="I28" i="4"/>
  <c r="Q28" i="4"/>
  <c r="Y28" i="4"/>
  <c r="B29" i="4"/>
  <c r="J29" i="4"/>
  <c r="S29" i="4"/>
  <c r="AB29" i="4"/>
  <c r="D33" i="4"/>
  <c r="M33" i="4"/>
  <c r="V33" i="4"/>
  <c r="AE33" i="4"/>
  <c r="I34" i="4"/>
  <c r="R34" i="4"/>
  <c r="B36" i="4"/>
  <c r="K36" i="4"/>
  <c r="T36" i="4"/>
  <c r="AC36" i="4"/>
  <c r="H37" i="4"/>
  <c r="Q37" i="4"/>
  <c r="Z37" i="4"/>
  <c r="D38" i="4"/>
  <c r="M38" i="4"/>
  <c r="V38" i="4"/>
  <c r="AE38" i="4"/>
  <c r="E40" i="4"/>
  <c r="O40" i="4"/>
  <c r="AA40" i="4"/>
  <c r="F42" i="4"/>
  <c r="P42" i="4"/>
  <c r="AA42" i="4"/>
  <c r="C45" i="4"/>
  <c r="P45" i="4"/>
  <c r="AB45" i="4"/>
  <c r="J46" i="4"/>
  <c r="W46" i="4"/>
  <c r="D48" i="4"/>
  <c r="T48" i="4"/>
  <c r="M50" i="4"/>
  <c r="AC50" i="4"/>
  <c r="I19" i="4"/>
  <c r="Q19" i="4"/>
  <c r="Y19" i="4"/>
  <c r="L22" i="4"/>
  <c r="T22" i="4"/>
  <c r="AB22" i="4"/>
  <c r="P26" i="4"/>
  <c r="X26" i="4"/>
  <c r="I27" i="4"/>
  <c r="Q27" i="4"/>
  <c r="Y27" i="4"/>
  <c r="B28" i="4"/>
  <c r="J28" i="4"/>
  <c r="R28" i="4"/>
  <c r="Z28" i="4"/>
  <c r="C29" i="4"/>
  <c r="K29" i="4"/>
  <c r="T29" i="4"/>
  <c r="AC29" i="4"/>
  <c r="E33" i="4"/>
  <c r="N33" i="4"/>
  <c r="W33" i="4"/>
  <c r="AB34" i="4"/>
  <c r="T34" i="4"/>
  <c r="L34" i="4"/>
  <c r="D34" i="4"/>
  <c r="J34" i="4"/>
  <c r="S34" i="4"/>
  <c r="AC34" i="4"/>
  <c r="C36" i="4"/>
  <c r="L36" i="4"/>
  <c r="U36" i="4"/>
  <c r="AE36" i="4"/>
  <c r="I37" i="4"/>
  <c r="R37" i="4"/>
  <c r="E38" i="4"/>
  <c r="N38" i="4"/>
  <c r="W38" i="4"/>
  <c r="F40" i="4"/>
  <c r="Q40" i="4"/>
  <c r="AB40" i="4"/>
  <c r="G42" i="4"/>
  <c r="Q42" i="4"/>
  <c r="AC42" i="4"/>
  <c r="D45" i="4"/>
  <c r="Q45" i="4"/>
  <c r="AD45" i="4"/>
  <c r="L46" i="4"/>
  <c r="G48" i="4"/>
  <c r="W48" i="4"/>
  <c r="N50" i="4"/>
  <c r="I18" i="4"/>
  <c r="Q18" i="4"/>
  <c r="B19" i="4"/>
  <c r="J19" i="4"/>
  <c r="R19" i="4"/>
  <c r="E22" i="4"/>
  <c r="M22" i="4"/>
  <c r="U22" i="4"/>
  <c r="I26" i="4"/>
  <c r="Q26" i="4"/>
  <c r="B27" i="4"/>
  <c r="J27" i="4"/>
  <c r="R27" i="4"/>
  <c r="C28" i="4"/>
  <c r="K28" i="4"/>
  <c r="S28" i="4"/>
  <c r="D29" i="4"/>
  <c r="L29" i="4"/>
  <c r="U29" i="4"/>
  <c r="AD29" i="4"/>
  <c r="F33" i="4"/>
  <c r="O33" i="4"/>
  <c r="X33" i="4"/>
  <c r="D36" i="4"/>
  <c r="M36" i="4"/>
  <c r="W36" i="4"/>
  <c r="AE37" i="4"/>
  <c r="W37" i="4"/>
  <c r="O37" i="4"/>
  <c r="G37" i="4"/>
  <c r="J37" i="4"/>
  <c r="S37" i="4"/>
  <c r="AB37" i="4"/>
  <c r="F38" i="4"/>
  <c r="O38" i="4"/>
  <c r="Y38" i="4"/>
  <c r="G40" i="4"/>
  <c r="S40" i="4"/>
  <c r="AC40" i="4"/>
  <c r="H42" i="4"/>
  <c r="S42" i="4"/>
  <c r="AD42" i="4"/>
  <c r="F45" i="4"/>
  <c r="S45" i="4"/>
  <c r="X46" i="4"/>
  <c r="P46" i="4"/>
  <c r="H46" i="4"/>
  <c r="AD46" i="4"/>
  <c r="V46" i="4"/>
  <c r="N46" i="4"/>
  <c r="F46" i="4"/>
  <c r="AA46" i="4"/>
  <c r="S46" i="4"/>
  <c r="K46" i="4"/>
  <c r="C46" i="4"/>
  <c r="M46" i="4"/>
  <c r="Z46" i="4"/>
  <c r="I48" i="4"/>
  <c r="Y48" i="4"/>
  <c r="AB50" i="4"/>
  <c r="T50" i="4"/>
  <c r="L50" i="4"/>
  <c r="D50" i="4"/>
  <c r="Z50" i="4"/>
  <c r="R50" i="4"/>
  <c r="J50" i="4"/>
  <c r="B50" i="4"/>
  <c r="X50" i="4"/>
  <c r="P50" i="4"/>
  <c r="H50" i="4"/>
  <c r="AE50" i="4"/>
  <c r="W50" i="4"/>
  <c r="O50" i="4"/>
  <c r="G50" i="4"/>
  <c r="Q50" i="4"/>
  <c r="I44" i="4"/>
  <c r="Q44" i="4"/>
  <c r="Y44" i="4"/>
  <c r="D47" i="4"/>
  <c r="L47" i="4"/>
  <c r="T47" i="4"/>
  <c r="AB47" i="4"/>
  <c r="F49" i="4"/>
  <c r="N49" i="4"/>
  <c r="V49" i="4"/>
  <c r="AD49" i="4"/>
  <c r="H51" i="4"/>
  <c r="P51" i="4"/>
  <c r="X51" i="4"/>
  <c r="I51" i="4"/>
  <c r="Q51" i="4"/>
  <c r="Y51" i="4"/>
  <c r="I41" i="4"/>
  <c r="Q41" i="4"/>
  <c r="Y41" i="4"/>
  <c r="D44" i="4"/>
  <c r="L44" i="4"/>
  <c r="T44" i="4"/>
  <c r="AB44" i="4"/>
  <c r="I49" i="4"/>
  <c r="Q49" i="4"/>
  <c r="Y49" i="4"/>
  <c r="C51" i="4"/>
  <c r="K51" i="4"/>
  <c r="S51" i="4"/>
  <c r="AA51" i="4"/>
  <c r="I31" i="4"/>
  <c r="Q31" i="4"/>
  <c r="I39" i="4"/>
  <c r="Q39" i="4"/>
  <c r="C41" i="4"/>
  <c r="K41" i="4"/>
  <c r="S41" i="4"/>
  <c r="F44" i="4"/>
  <c r="N44" i="4"/>
  <c r="V44" i="4"/>
  <c r="I47" i="4"/>
  <c r="Q47" i="4"/>
  <c r="C49" i="4"/>
  <c r="K49" i="4"/>
  <c r="S49" i="4"/>
  <c r="E51" i="4"/>
  <c r="M51" i="4"/>
  <c r="U51" i="4"/>
</calcChain>
</file>

<file path=xl/sharedStrings.xml><?xml version="1.0" encoding="utf-8"?>
<sst xmlns="http://schemas.openxmlformats.org/spreadsheetml/2006/main" count="63" uniqueCount="44">
  <si>
    <t>Bienvenido a tu Plantilla de Gantt Profesional</t>
  </si>
  <si>
    <t>Visita jefedeproyectos.com para más recursos</t>
  </si>
  <si>
    <t>1. Rellena las tareas, fechas de inicio y duración en la pestaña 'Gantt'.</t>
  </si>
  <si>
    <t>2. Actualiza la columna '% Completado' para ver el progreso visual de cada tarea.</t>
  </si>
  <si>
    <t>3. IMPORTANTE: Puedes insertar nuevas filas en la Tabla Gantt y el gráfico se actualizará automáticamente.</t>
  </si>
  <si>
    <t>4. En la hoja 'Recursos', añade miembros al equipo escribiendo debajo de la tabla.</t>
  </si>
  <si>
    <t>Nombre del Recurso</t>
  </si>
  <si>
    <t>Capacidad Diaria (h)</t>
  </si>
  <si>
    <t>Equipo Externo</t>
  </si>
  <si>
    <t>Cronograma del Proyecto - Diagrama de Gantt</t>
  </si>
  <si>
    <t>jefedeproyectos.com</t>
  </si>
  <si>
    <t>Fase</t>
  </si>
  <si>
    <t>Tarea</t>
  </si>
  <si>
    <t>Fecha de Inicio</t>
  </si>
  <si>
    <t>Duración (días)</t>
  </si>
  <si>
    <t>Fecha de Fin</t>
  </si>
  <si>
    <t>% Completado</t>
  </si>
  <si>
    <t>Recurso Asignado</t>
  </si>
  <si>
    <t>Esfuerzo (h)</t>
  </si>
  <si>
    <t>Carga Diaria</t>
  </si>
  <si>
    <t>Duration_Plan</t>
  </si>
  <si>
    <t>Duration_Exec</t>
  </si>
  <si>
    <t>Duration_Close</t>
  </si>
  <si>
    <t>Planificación</t>
  </si>
  <si>
    <t>Fase 1: Planificación</t>
  </si>
  <si>
    <t>Reunión inicial</t>
  </si>
  <si>
    <t>Definición de requisitos</t>
  </si>
  <si>
    <t>Ejecución</t>
  </si>
  <si>
    <t>Fase 2: Ejecución</t>
  </si>
  <si>
    <t>Desarrollo del prototipo</t>
  </si>
  <si>
    <t>Pruebas unitarias</t>
  </si>
  <si>
    <t>Revisión de código</t>
  </si>
  <si>
    <t>Cierre</t>
  </si>
  <si>
    <t>Fase 3: Cierre</t>
  </si>
  <si>
    <t>Entrega final</t>
  </si>
  <si>
    <t>Reunión post-mortem</t>
  </si>
  <si>
    <t>Recursos</t>
  </si>
  <si>
    <t>Consultor 1</t>
  </si>
  <si>
    <t>Programadora 1</t>
  </si>
  <si>
    <t>Analista de negocio</t>
  </si>
  <si>
    <t>Empresario</t>
  </si>
  <si>
    <t>Programador 2</t>
  </si>
  <si>
    <t>Programador 3</t>
  </si>
  <si>
    <t>Validacion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</si>
</sst>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7" x14ac:knownFonts="1">
    <font>
      <sz val="11"/>
      <color theme="1"/>
      <name val="Calibri"/>
      <family val="2"/>
      <scheme val="minor"/>
    </font>
    <font>
      <b/>
      <sz val="18"/>
      <color rgb="FF203764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FF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 vertical="top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9" fontId="0" fillId="0" borderId="1" xfId="0" applyNumberFormat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4" borderId="1" xfId="0" applyFont="1" applyFill="1" applyBorder="1"/>
    <xf numFmtId="164" fontId="6" fillId="0" borderId="0" xfId="0" applyNumberFormat="1" applyFont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2F2F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3" formatCode="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fill>
        <patternFill>
          <bgColor rgb="FFF2F2F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Cronograma del Proyecto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Fecha Inicio</c:v>
          </c:tx>
          <c:spPr>
            <a:noFill/>
            <a:ln>
              <a:noFill/>
            </a:ln>
          </c:spPr>
          <c:invertIfNegative val="0"/>
          <c:cat>
            <c:strRef>
              <c:f>Gantt!ChartTasks</c:f>
              <c:strCache>
                <c:ptCount val="11"/>
                <c:pt idx="0">
                  <c:v>Fase 1: Planificación</c:v>
                </c:pt>
                <c:pt idx="1">
                  <c:v>Reunión inicial</c:v>
                </c:pt>
                <c:pt idx="2">
                  <c:v>Definición de requisitos</c:v>
                </c:pt>
                <c:pt idx="3">
                  <c:v>Validacion</c:v>
                </c:pt>
                <c:pt idx="4">
                  <c:v>Fase 2: Ejecución</c:v>
                </c:pt>
                <c:pt idx="5">
                  <c:v>Desarrollo del prototipo</c:v>
                </c:pt>
                <c:pt idx="6">
                  <c:v>Pruebas unitarias</c:v>
                </c:pt>
                <c:pt idx="7">
                  <c:v>Revisión de código</c:v>
                </c:pt>
                <c:pt idx="8">
                  <c:v>Fase 3: Cierre</c:v>
                </c:pt>
                <c:pt idx="9">
                  <c:v>Entrega final</c:v>
                </c:pt>
                <c:pt idx="10">
                  <c:v>Reunión post-mortem</c:v>
                </c:pt>
              </c:strCache>
            </c:strRef>
          </c:cat>
          <c:val>
            <c:numRef>
              <c:f>Gantt!ChartStart</c:f>
              <c:numCache>
                <c:formatCode>m/d/yyyy</c:formatCode>
                <c:ptCount val="11"/>
                <c:pt idx="0">
                  <c:v>46019</c:v>
                </c:pt>
                <c:pt idx="1">
                  <c:v>46020</c:v>
                </c:pt>
                <c:pt idx="2">
                  <c:v>46021</c:v>
                </c:pt>
                <c:pt idx="3">
                  <c:v>46021</c:v>
                </c:pt>
                <c:pt idx="4">
                  <c:v>46025</c:v>
                </c:pt>
                <c:pt idx="5">
                  <c:v>46025</c:v>
                </c:pt>
                <c:pt idx="6">
                  <c:v>46030</c:v>
                </c:pt>
                <c:pt idx="7">
                  <c:v>46032</c:v>
                </c:pt>
                <c:pt idx="8">
                  <c:v>46036</c:v>
                </c:pt>
                <c:pt idx="9">
                  <c:v>46036</c:v>
                </c:pt>
                <c:pt idx="10">
                  <c:v>46037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D-44E0-AC5C-DA840123B363}"/>
            </c:ext>
          </c:extLst>
        </c:ser>
        <c:ser>
          <c:idx val="1"/>
          <c:order val="1"/>
          <c:tx>
            <c:v>Planificación</c:v>
          </c:tx>
          <c:spPr>
            <a:solidFill>
              <a:srgbClr val="4472C4"/>
            </a:solidFill>
          </c:spPr>
          <c:invertIfNegative val="0"/>
          <c:val>
            <c:numRef>
              <c:f>Gantt!ChartDurPlan</c:f>
              <c:numCache>
                <c:formatCode>General</c:formatCode>
                <c:ptCount val="11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D-44E0-AC5C-DA840123B363}"/>
            </c:ext>
          </c:extLst>
        </c:ser>
        <c:ser>
          <c:idx val="2"/>
          <c:order val="2"/>
          <c:tx>
            <c:v>Ejecución</c:v>
          </c:tx>
          <c:spPr>
            <a:solidFill>
              <a:srgbClr val="70AD47"/>
            </a:solidFill>
          </c:spPr>
          <c:invertIfNegative val="0"/>
          <c:val>
            <c:numRef>
              <c:f>Gantt!ChartDurExec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D-44E0-AC5C-DA840123B363}"/>
            </c:ext>
          </c:extLst>
        </c:ser>
        <c:ser>
          <c:idx val="3"/>
          <c:order val="3"/>
          <c:tx>
            <c:v>Cierre</c:v>
          </c:tx>
          <c:spPr>
            <a:solidFill>
              <a:srgbClr val="A5A5A5"/>
            </a:solidFill>
          </c:spPr>
          <c:invertIfNegative val="0"/>
          <c:val>
            <c:numRef>
              <c:f>Gantt!ChartDurClose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D-44E0-AC5C-DA840123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0010001"/>
        <c:axId val="50010002"/>
      </c:barChart>
      <c:catAx>
        <c:axId val="5001000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t"/>
        <c:majorGridlines>
          <c:spPr>
            <a:ln>
              <a:solidFill>
                <a:srgbClr val="E0E0E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Fecha</a:t>
                </a:r>
              </a:p>
            </c:rich>
          </c:tx>
          <c:overlay val="0"/>
        </c:title>
        <c:numFmt formatCode="dd/mm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crossAx val="50010001"/>
        <c:crosses val="autoZero"/>
        <c:crossBetween val="between"/>
      </c:valAx>
    </c:plotArea>
    <c:legend>
      <c:legendPos val="b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604266</xdr:colOff>
      <xdr:row>0</xdr:row>
      <xdr:rowOff>604266</xdr:rowOff>
    </xdr:to>
    <xdr:pic>
      <xdr:nvPicPr>
        <xdr:cNvPr id="2" name="Picture 1" descr="logo_jefedeproyecto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585216" cy="585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604266</xdr:colOff>
      <xdr:row>0</xdr:row>
      <xdr:rowOff>604266</xdr:rowOff>
    </xdr:to>
    <xdr:pic>
      <xdr:nvPicPr>
        <xdr:cNvPr id="2" name="Picture 1" descr="logo_jefedeproyectos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585216" cy="585216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</xdr:row>
      <xdr:rowOff>0</xdr:rowOff>
    </xdr:from>
    <xdr:to>
      <xdr:col>27</xdr:col>
      <xdr:colOff>0</xdr:colOff>
      <xdr:row>31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Recursos" displayName="TableRecursos" ref="A1:B8" totalsRowShown="0">
  <autoFilter ref="A1:B8" xr:uid="{00000000-0009-0000-0100-000001000000}"/>
  <tableColumns count="2">
    <tableColumn id="1" xr3:uid="{00000000-0010-0000-0000-000001000000}" name="Nombre del Recurso"/>
    <tableColumn id="2" xr3:uid="{00000000-0010-0000-0000-000002000000}" name="Capacidad Diaria (h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Gantt" displayName="TableGantt" ref="A3:L14" totalsRowShown="0">
  <autoFilter ref="A3:L14" xr:uid="{00000000-0009-0000-0100-000002000000}"/>
  <tableColumns count="12">
    <tableColumn id="1" xr3:uid="{00000000-0010-0000-0100-000001000000}" name="Fase" dataDxfId="14"/>
    <tableColumn id="2" xr3:uid="{00000000-0010-0000-0100-000002000000}" name="Tarea" dataDxfId="13"/>
    <tableColumn id="3" xr3:uid="{00000000-0010-0000-0100-000003000000}" name="Fecha de Inicio" dataDxfId="12"/>
    <tableColumn id="4" xr3:uid="{00000000-0010-0000-0100-000004000000}" name="Duración (días)" dataDxfId="11"/>
    <tableColumn id="5" xr3:uid="{00000000-0010-0000-0100-000005000000}" name="Fecha de Fin" dataDxfId="10">
      <calculatedColumnFormula>TableGantt[[#This Row],[Fecha de Inicio]]+TableGantt[[#This Row],[Duración (días)]]</calculatedColumnFormula>
    </tableColumn>
    <tableColumn id="6" xr3:uid="{00000000-0010-0000-0100-000006000000}" name="% Completado" dataDxfId="9"/>
    <tableColumn id="7" xr3:uid="{00000000-0010-0000-0100-000007000000}" name="Recurso Asignado" dataDxfId="8"/>
    <tableColumn id="8" xr3:uid="{00000000-0010-0000-0100-000008000000}" name="Esfuerzo (h)" dataDxfId="7"/>
    <tableColumn id="9" xr3:uid="{00000000-0010-0000-0100-000009000000}" name="Carga Diaria" dataDxfId="6">
      <calculatedColumnFormula>IF(TableGantt[[#This Row],[Duración (días)]]&gt;0, TableGantt[[#This Row],[Esfuerzo (h)]]/TableGantt[[#This Row],[Duración (días)]], 0)</calculatedColumnFormula>
    </tableColumn>
    <tableColumn id="10" xr3:uid="{00000000-0010-0000-0100-00000A000000}" name="Duration_Plan" dataDxfId="5">
      <calculatedColumnFormula>IF(TableGantt[[#This Row],[Fase]]="Planificación", TableGantt[[#This Row],[Duración (días)]], 0)</calculatedColumnFormula>
    </tableColumn>
    <tableColumn id="11" xr3:uid="{00000000-0010-0000-0100-00000B000000}" name="Duration_Exec" dataDxfId="4">
      <calculatedColumnFormula>IF(TableGantt[[#This Row],[Fase]]="Ejecución", TableGantt[[#This Row],[Duración (días)]], 0)</calculatedColumnFormula>
    </tableColumn>
    <tableColumn id="12" xr3:uid="{00000000-0010-0000-0100-00000C000000}" name="Duration_Close" dataDxfId="3">
      <calculatedColumnFormula>IF(TableGantt[[#This Row],[Fase]]="Cierre", TableGantt[[#This Row],[Duración (días)]], 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efedeproyecto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hyperlink" Target="https://jefedeproyect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6"/>
  <sheetViews>
    <sheetView showGridLines="0" tabSelected="1" topLeftCell="A5" workbookViewId="0">
      <selection activeCell="B11" sqref="B11"/>
    </sheetView>
  </sheetViews>
  <sheetFormatPr baseColWidth="10" defaultColWidth="8.7265625" defaultRowHeight="14.5" x14ac:dyDescent="0.35"/>
  <cols>
    <col min="2" max="2" width="60.7265625" customWidth="1"/>
  </cols>
  <sheetData>
    <row r="1" spans="2:2" ht="50" customHeight="1" x14ac:dyDescent="0.35"/>
    <row r="8" spans="2:2" ht="23.5" x14ac:dyDescent="0.55000000000000004">
      <c r="B8" s="1" t="s">
        <v>0</v>
      </c>
    </row>
    <row r="9" spans="2:2" ht="15.5" x14ac:dyDescent="0.35">
      <c r="B9" s="2" t="s">
        <v>1</v>
      </c>
    </row>
    <row r="12" spans="2:2" ht="15.5" x14ac:dyDescent="0.35">
      <c r="B12" s="3" t="s">
        <v>2</v>
      </c>
    </row>
    <row r="13" spans="2:2" ht="15.5" x14ac:dyDescent="0.35">
      <c r="B13" s="3" t="s">
        <v>3</v>
      </c>
    </row>
    <row r="14" spans="2:2" ht="15.5" x14ac:dyDescent="0.35">
      <c r="B14" s="3" t="s">
        <v>4</v>
      </c>
    </row>
    <row r="15" spans="2:2" ht="15.5" x14ac:dyDescent="0.35">
      <c r="B15" s="3" t="s">
        <v>5</v>
      </c>
    </row>
    <row r="16" spans="2:2" ht="15.5" x14ac:dyDescent="0.35">
      <c r="B16" s="3"/>
    </row>
  </sheetData>
  <hyperlinks>
    <hyperlink ref="B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showGridLines="0" workbookViewId="0">
      <selection activeCell="B7" sqref="B7"/>
    </sheetView>
  </sheetViews>
  <sheetFormatPr baseColWidth="10" defaultColWidth="8.7265625" defaultRowHeight="14.5" x14ac:dyDescent="0.35"/>
  <cols>
    <col min="1" max="1" width="25.7265625" customWidth="1"/>
    <col min="2" max="2" width="20.7265625" customWidth="1"/>
  </cols>
  <sheetData>
    <row r="1" spans="1:2" x14ac:dyDescent="0.35">
      <c r="A1" t="s">
        <v>6</v>
      </c>
      <c r="B1" t="s">
        <v>7</v>
      </c>
    </row>
    <row r="2" spans="1:2" x14ac:dyDescent="0.35">
      <c r="A2" t="s">
        <v>37</v>
      </c>
      <c r="B2">
        <v>8</v>
      </c>
    </row>
    <row r="3" spans="1:2" x14ac:dyDescent="0.35">
      <c r="A3" t="s">
        <v>38</v>
      </c>
      <c r="B3">
        <v>8</v>
      </c>
    </row>
    <row r="4" spans="1:2" x14ac:dyDescent="0.35">
      <c r="A4" t="s">
        <v>39</v>
      </c>
      <c r="B4">
        <v>8</v>
      </c>
    </row>
    <row r="5" spans="1:2" x14ac:dyDescent="0.35">
      <c r="A5" t="s">
        <v>40</v>
      </c>
      <c r="B5">
        <v>8</v>
      </c>
    </row>
    <row r="6" spans="1:2" x14ac:dyDescent="0.35">
      <c r="A6" t="s">
        <v>8</v>
      </c>
      <c r="B6">
        <v>8</v>
      </c>
    </row>
    <row r="7" spans="1:2" x14ac:dyDescent="0.35">
      <c r="A7" t="s">
        <v>41</v>
      </c>
      <c r="B7">
        <v>8</v>
      </c>
    </row>
    <row r="8" spans="1:2" x14ac:dyDescent="0.35">
      <c r="A8" t="s">
        <v>42</v>
      </c>
      <c r="B8">
        <v>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"/>
  <sheetViews>
    <sheetView topLeftCell="G2" zoomScale="60" zoomScaleNormal="60" workbookViewId="0">
      <selection activeCell="A7" sqref="A7"/>
    </sheetView>
  </sheetViews>
  <sheetFormatPr baseColWidth="10" defaultColWidth="8.7265625" defaultRowHeight="14.5" x14ac:dyDescent="0.35"/>
  <cols>
    <col min="1" max="1" width="15.7265625" customWidth="1"/>
    <col min="2" max="2" width="35.7265625" customWidth="1"/>
    <col min="3" max="6" width="15.7265625" customWidth="1"/>
    <col min="7" max="7" width="20.7265625" customWidth="1"/>
    <col min="8" max="9" width="12.7265625" customWidth="1"/>
    <col min="10" max="12" width="0" hidden="1" customWidth="1"/>
  </cols>
  <sheetData>
    <row r="1" spans="1:12" ht="50" customHeight="1" x14ac:dyDescent="0.35">
      <c r="B1" s="13" t="s">
        <v>9</v>
      </c>
      <c r="C1" s="13"/>
      <c r="D1" s="13"/>
      <c r="E1" s="13"/>
      <c r="F1" s="13"/>
      <c r="G1" s="13"/>
      <c r="H1" s="13"/>
    </row>
    <row r="2" spans="1:12" x14ac:dyDescent="0.35">
      <c r="A2" s="4" t="s">
        <v>10</v>
      </c>
    </row>
    <row r="3" spans="1:12" x14ac:dyDescent="0.3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  <c r="L3" t="s">
        <v>22</v>
      </c>
    </row>
    <row r="4" spans="1:12" x14ac:dyDescent="0.35">
      <c r="A4" s="5" t="s">
        <v>23</v>
      </c>
      <c r="B4" s="5" t="s">
        <v>24</v>
      </c>
      <c r="C4" s="6">
        <v>46019</v>
      </c>
      <c r="D4" s="5">
        <v>5</v>
      </c>
      <c r="E4" s="7">
        <f>TableGantt[[#This Row],[Fecha de Inicio]]+TableGantt[[#This Row],[Duración (días)]]</f>
        <v>46024</v>
      </c>
      <c r="F4" s="8">
        <v>1</v>
      </c>
      <c r="G4" s="5" t="s">
        <v>37</v>
      </c>
      <c r="H4" s="5">
        <v>100</v>
      </c>
      <c r="I4" s="9">
        <f>IF(TableGantt[[#This Row],[Duración (días)]]&gt;0, TableGantt[[#This Row],[Esfuerzo (h)]]/TableGantt[[#This Row],[Duración (días)]], 0)</f>
        <v>20</v>
      </c>
      <c r="J4" s="5">
        <f>IF(TableGantt[[#This Row],[Fase]]="Planificación", TableGantt[[#This Row],[Duración (días)]], 0)</f>
        <v>5</v>
      </c>
      <c r="K4" s="5">
        <f>IF(TableGantt[[#This Row],[Fase]]="Ejecución", TableGantt[[#This Row],[Duración (días)]], 0)</f>
        <v>0</v>
      </c>
      <c r="L4" s="5">
        <f>IF(TableGantt[[#This Row],[Fase]]="Cierre", TableGantt[[#This Row],[Duración (días)]], 0)</f>
        <v>0</v>
      </c>
    </row>
    <row r="5" spans="1:12" x14ac:dyDescent="0.35">
      <c r="A5" s="5" t="s">
        <v>23</v>
      </c>
      <c r="B5" s="5" t="s">
        <v>25</v>
      </c>
      <c r="C5" s="6">
        <v>46020</v>
      </c>
      <c r="D5" s="5">
        <v>1</v>
      </c>
      <c r="E5" s="7">
        <f>TableGantt[[#This Row],[Fecha de Inicio]]+TableGantt[[#This Row],[Duración (días)]]</f>
        <v>46021</v>
      </c>
      <c r="F5" s="8">
        <v>1</v>
      </c>
      <c r="G5" s="5" t="s">
        <v>37</v>
      </c>
      <c r="H5" s="5">
        <v>8</v>
      </c>
      <c r="I5" s="9">
        <f>IF(TableGantt[[#This Row],[Duración (días)]]&gt;0, TableGantt[[#This Row],[Esfuerzo (h)]]/TableGantt[[#This Row],[Duración (días)]], 0)</f>
        <v>8</v>
      </c>
      <c r="J5" s="5">
        <f>IF(TableGantt[[#This Row],[Fase]]="Planificación", TableGantt[[#This Row],[Duración (días)]], 0)</f>
        <v>1</v>
      </c>
      <c r="K5" s="5">
        <f>IF(TableGantt[[#This Row],[Fase]]="Ejecución", TableGantt[[#This Row],[Duración (días)]], 0)</f>
        <v>0</v>
      </c>
      <c r="L5" s="5">
        <f>IF(TableGantt[[#This Row],[Fase]]="Cierre", TableGantt[[#This Row],[Duración (días)]], 0)</f>
        <v>0</v>
      </c>
    </row>
    <row r="6" spans="1:12" x14ac:dyDescent="0.35">
      <c r="A6" s="5" t="s">
        <v>23</v>
      </c>
      <c r="B6" s="5" t="s">
        <v>26</v>
      </c>
      <c r="C6" s="6">
        <v>46021</v>
      </c>
      <c r="D6" s="5">
        <v>3</v>
      </c>
      <c r="E6" s="7">
        <f>TableGantt[[#This Row],[Fecha de Inicio]]+TableGantt[[#This Row],[Duración (días)]]</f>
        <v>46024</v>
      </c>
      <c r="F6" s="8">
        <v>1</v>
      </c>
      <c r="G6" s="5" t="s">
        <v>40</v>
      </c>
      <c r="H6" s="5">
        <v>24</v>
      </c>
      <c r="I6" s="9">
        <f>IF(TableGantt[[#This Row],[Duración (días)]]&gt;0, TableGantt[[#This Row],[Esfuerzo (h)]]/TableGantt[[#This Row],[Duración (días)]], 0)</f>
        <v>8</v>
      </c>
      <c r="J6" s="5">
        <f>IF(TableGantt[[#This Row],[Fase]]="Planificación", TableGantt[[#This Row],[Duración (días)]], 0)</f>
        <v>3</v>
      </c>
      <c r="K6" s="5">
        <f>IF(TableGantt[[#This Row],[Fase]]="Ejecución", TableGantt[[#This Row],[Duración (días)]], 0)</f>
        <v>0</v>
      </c>
      <c r="L6" s="5">
        <f>IF(TableGantt[[#This Row],[Fase]]="Cierre", TableGantt[[#This Row],[Duración (días)]], 0)</f>
        <v>0</v>
      </c>
    </row>
    <row r="7" spans="1:12" x14ac:dyDescent="0.35">
      <c r="A7" s="5" t="s">
        <v>23</v>
      </c>
      <c r="B7" s="5" t="s">
        <v>43</v>
      </c>
      <c r="C7" s="6">
        <v>46021</v>
      </c>
      <c r="D7" s="5">
        <v>10</v>
      </c>
      <c r="E7" s="7">
        <f>TableGantt[[#This Row],[Fecha de Inicio]]+TableGantt[[#This Row],[Duración (días)]]</f>
        <v>46031</v>
      </c>
      <c r="F7" s="8"/>
      <c r="G7" s="5" t="s">
        <v>39</v>
      </c>
      <c r="H7" s="5">
        <v>100</v>
      </c>
      <c r="I7" s="9">
        <f>IF(TableGantt[[#This Row],[Duración (días)]]&gt;0, TableGantt[[#This Row],[Esfuerzo (h)]]/TableGantt[[#This Row],[Duración (días)]], 0)</f>
        <v>10</v>
      </c>
      <c r="J7" s="5">
        <f>IF(TableGantt[[#This Row],[Fase]]="Planificación", TableGantt[[#This Row],[Duración (días)]], 0)</f>
        <v>10</v>
      </c>
      <c r="K7" s="5">
        <f>IF(TableGantt[[#This Row],[Fase]]="Ejecución", TableGantt[[#This Row],[Duración (días)]], 0)</f>
        <v>0</v>
      </c>
      <c r="L7" s="5">
        <f>IF(TableGantt[[#This Row],[Fase]]="Cierre", TableGantt[[#This Row],[Duración (días)]], 0)</f>
        <v>0</v>
      </c>
    </row>
    <row r="8" spans="1:12" x14ac:dyDescent="0.35">
      <c r="A8" s="5" t="s">
        <v>27</v>
      </c>
      <c r="B8" s="5" t="s">
        <v>28</v>
      </c>
      <c r="C8" s="6">
        <v>46025</v>
      </c>
      <c r="D8" s="5">
        <v>10</v>
      </c>
      <c r="E8" s="7">
        <f>TableGantt[[#This Row],[Fecha de Inicio]]+TableGantt[[#This Row],[Duración (días)]]</f>
        <v>46035</v>
      </c>
      <c r="F8" s="8">
        <v>0.4</v>
      </c>
      <c r="G8" s="5" t="s">
        <v>39</v>
      </c>
      <c r="H8" s="5">
        <v>80</v>
      </c>
      <c r="I8" s="9">
        <f>IF(TableGantt[[#This Row],[Duración (días)]]&gt;0, TableGantt[[#This Row],[Esfuerzo (h)]]/TableGantt[[#This Row],[Duración (días)]], 0)</f>
        <v>8</v>
      </c>
      <c r="J8" s="5">
        <f>IF(TableGantt[[#This Row],[Fase]]="Planificación", TableGantt[[#This Row],[Duración (días)]], 0)</f>
        <v>0</v>
      </c>
      <c r="K8" s="5">
        <f>IF(TableGantt[[#This Row],[Fase]]="Ejecución", TableGantt[[#This Row],[Duración (días)]], 0)</f>
        <v>10</v>
      </c>
      <c r="L8" s="5">
        <f>IF(TableGantt[[#This Row],[Fase]]="Cierre", TableGantt[[#This Row],[Duración (días)]], 0)</f>
        <v>0</v>
      </c>
    </row>
    <row r="9" spans="1:12" x14ac:dyDescent="0.35">
      <c r="A9" s="5" t="s">
        <v>27</v>
      </c>
      <c r="B9" s="5" t="s">
        <v>29</v>
      </c>
      <c r="C9" s="6">
        <v>46025</v>
      </c>
      <c r="D9" s="5">
        <v>5</v>
      </c>
      <c r="E9" s="7">
        <f>TableGantt[[#This Row],[Fecha de Inicio]]+TableGantt[[#This Row],[Duración (días)]]</f>
        <v>46030</v>
      </c>
      <c r="F9" s="8">
        <v>0.8</v>
      </c>
      <c r="G9" s="5" t="s">
        <v>39</v>
      </c>
      <c r="H9" s="5">
        <v>40</v>
      </c>
      <c r="I9" s="9">
        <f>IF(TableGantt[[#This Row],[Duración (días)]]&gt;0, TableGantt[[#This Row],[Esfuerzo (h)]]/TableGantt[[#This Row],[Duración (días)]], 0)</f>
        <v>8</v>
      </c>
      <c r="J9" s="5">
        <f>IF(TableGantt[[#This Row],[Fase]]="Planificación", TableGantt[[#This Row],[Duración (días)]], 0)</f>
        <v>0</v>
      </c>
      <c r="K9" s="5">
        <f>IF(TableGantt[[#This Row],[Fase]]="Ejecución", TableGantt[[#This Row],[Duración (días)]], 0)</f>
        <v>5</v>
      </c>
      <c r="L9" s="5">
        <f>IF(TableGantt[[#This Row],[Fase]]="Cierre", TableGantt[[#This Row],[Duración (días)]], 0)</f>
        <v>0</v>
      </c>
    </row>
    <row r="10" spans="1:12" x14ac:dyDescent="0.35">
      <c r="A10" s="5" t="s">
        <v>27</v>
      </c>
      <c r="B10" s="5" t="s">
        <v>30</v>
      </c>
      <c r="C10" s="6">
        <v>46030</v>
      </c>
      <c r="D10" s="5">
        <v>4</v>
      </c>
      <c r="E10" s="7">
        <f>TableGantt[[#This Row],[Fecha de Inicio]]+TableGantt[[#This Row],[Duración (días)]]</f>
        <v>46034</v>
      </c>
      <c r="F10" s="8">
        <v>0</v>
      </c>
      <c r="G10" s="5" t="s">
        <v>38</v>
      </c>
      <c r="H10" s="5">
        <v>32</v>
      </c>
      <c r="I10" s="9">
        <f>IF(TableGantt[[#This Row],[Duración (días)]]&gt;0, TableGantt[[#This Row],[Esfuerzo (h)]]/TableGantt[[#This Row],[Duración (días)]], 0)</f>
        <v>8</v>
      </c>
      <c r="J10" s="5">
        <f>IF(TableGantt[[#This Row],[Fase]]="Planificación", TableGantt[[#This Row],[Duración (días)]], 0)</f>
        <v>0</v>
      </c>
      <c r="K10" s="5">
        <f>IF(TableGantt[[#This Row],[Fase]]="Ejecución", TableGantt[[#This Row],[Duración (días)]], 0)</f>
        <v>4</v>
      </c>
      <c r="L10" s="5">
        <f>IF(TableGantt[[#This Row],[Fase]]="Cierre", TableGantt[[#This Row],[Duración (días)]], 0)</f>
        <v>0</v>
      </c>
    </row>
    <row r="11" spans="1:12" x14ac:dyDescent="0.35">
      <c r="A11" s="5" t="s">
        <v>27</v>
      </c>
      <c r="B11" s="5" t="s">
        <v>31</v>
      </c>
      <c r="C11" s="6">
        <v>46032</v>
      </c>
      <c r="D11" s="5">
        <v>2</v>
      </c>
      <c r="E11" s="7">
        <f>TableGantt[[#This Row],[Fecha de Inicio]]+TableGantt[[#This Row],[Duración (días)]]</f>
        <v>46034</v>
      </c>
      <c r="F11" s="8">
        <v>0</v>
      </c>
      <c r="G11" s="5" t="s">
        <v>42</v>
      </c>
      <c r="H11" s="5">
        <v>16</v>
      </c>
      <c r="I11" s="9">
        <f>IF(TableGantt[[#This Row],[Duración (días)]]&gt;0, TableGantt[[#This Row],[Esfuerzo (h)]]/TableGantt[[#This Row],[Duración (días)]], 0)</f>
        <v>8</v>
      </c>
      <c r="J11" s="5">
        <f>IF(TableGantt[[#This Row],[Fase]]="Planificación", TableGantt[[#This Row],[Duración (días)]], 0)</f>
        <v>0</v>
      </c>
      <c r="K11" s="5">
        <f>IF(TableGantt[[#This Row],[Fase]]="Ejecución", TableGantt[[#This Row],[Duración (días)]], 0)</f>
        <v>2</v>
      </c>
      <c r="L11" s="5">
        <f>IF(TableGantt[[#This Row],[Fase]]="Cierre", TableGantt[[#This Row],[Duración (días)]], 0)</f>
        <v>0</v>
      </c>
    </row>
    <row r="12" spans="1:12" x14ac:dyDescent="0.35">
      <c r="A12" s="5" t="s">
        <v>32</v>
      </c>
      <c r="B12" s="5" t="s">
        <v>33</v>
      </c>
      <c r="C12" s="6">
        <v>46036</v>
      </c>
      <c r="D12" s="5">
        <v>3</v>
      </c>
      <c r="E12" s="7">
        <f>TableGantt[[#This Row],[Fecha de Inicio]]+TableGantt[[#This Row],[Duración (días)]]</f>
        <v>46039</v>
      </c>
      <c r="F12" s="8">
        <v>0</v>
      </c>
      <c r="G12" s="5" t="s">
        <v>38</v>
      </c>
      <c r="H12" s="5">
        <v>24</v>
      </c>
      <c r="I12" s="9">
        <f>IF(TableGantt[[#This Row],[Duración (días)]]&gt;0, TableGantt[[#This Row],[Esfuerzo (h)]]/TableGantt[[#This Row],[Duración (días)]], 0)</f>
        <v>8</v>
      </c>
      <c r="J12" s="5">
        <f>IF(TableGantt[[#This Row],[Fase]]="Planificación", TableGantt[[#This Row],[Duración (días)]], 0)</f>
        <v>0</v>
      </c>
      <c r="K12" s="5">
        <f>IF(TableGantt[[#This Row],[Fase]]="Ejecución", TableGantt[[#This Row],[Duración (días)]], 0)</f>
        <v>0</v>
      </c>
      <c r="L12" s="5">
        <f>IF(TableGantt[[#This Row],[Fase]]="Cierre", TableGantt[[#This Row],[Duración (días)]], 0)</f>
        <v>3</v>
      </c>
    </row>
    <row r="13" spans="1:12" x14ac:dyDescent="0.35">
      <c r="A13" s="5" t="s">
        <v>32</v>
      </c>
      <c r="B13" s="5" t="s">
        <v>34</v>
      </c>
      <c r="C13" s="6">
        <v>46036</v>
      </c>
      <c r="D13" s="5">
        <v>1</v>
      </c>
      <c r="E13" s="7">
        <f>TableGantt[[#This Row],[Fecha de Inicio]]+TableGantt[[#This Row],[Duración (días)]]</f>
        <v>46037</v>
      </c>
      <c r="F13" s="8">
        <v>0</v>
      </c>
      <c r="G13" s="5" t="s">
        <v>8</v>
      </c>
      <c r="H13" s="5">
        <v>8</v>
      </c>
      <c r="I13" s="9">
        <f>IF(TableGantt[[#This Row],[Duración (días)]]&gt;0, TableGantt[[#This Row],[Esfuerzo (h)]]/TableGantt[[#This Row],[Duración (días)]], 0)</f>
        <v>8</v>
      </c>
      <c r="J13" s="5">
        <f>IF(TableGantt[[#This Row],[Fase]]="Planificación", TableGantt[[#This Row],[Duración (días)]], 0)</f>
        <v>0</v>
      </c>
      <c r="K13" s="5">
        <f>IF(TableGantt[[#This Row],[Fase]]="Ejecución", TableGantt[[#This Row],[Duración (días)]], 0)</f>
        <v>0</v>
      </c>
      <c r="L13" s="5">
        <f>IF(TableGantt[[#This Row],[Fase]]="Cierre", TableGantt[[#This Row],[Duración (días)]], 0)</f>
        <v>1</v>
      </c>
    </row>
    <row r="14" spans="1:12" x14ac:dyDescent="0.35">
      <c r="A14" s="5" t="s">
        <v>32</v>
      </c>
      <c r="B14" s="5" t="s">
        <v>35</v>
      </c>
      <c r="C14" s="6">
        <v>46037</v>
      </c>
      <c r="D14" s="5">
        <v>1</v>
      </c>
      <c r="E14" s="7">
        <f>TableGantt[[#This Row],[Fecha de Inicio]]+TableGantt[[#This Row],[Duración (días)]]</f>
        <v>46038</v>
      </c>
      <c r="F14" s="8">
        <v>0</v>
      </c>
      <c r="G14" s="5" t="s">
        <v>8</v>
      </c>
      <c r="H14" s="5">
        <v>8</v>
      </c>
      <c r="I14" s="9">
        <f>IF(TableGantt[[#This Row],[Duración (días)]]&gt;0, TableGantt[[#This Row],[Esfuerzo (h)]]/TableGantt[[#This Row],[Duración (días)]], 0)</f>
        <v>8</v>
      </c>
      <c r="J14" s="5">
        <f>IF(TableGantt[[#This Row],[Fase]]="Planificación", TableGantt[[#This Row],[Duración (días)]], 0)</f>
        <v>0</v>
      </c>
      <c r="K14" s="5">
        <f>IF(TableGantt[[#This Row],[Fase]]="Ejecución", TableGantt[[#This Row],[Duración (días)]], 0)</f>
        <v>0</v>
      </c>
      <c r="L14" s="5">
        <f>IF(TableGantt[[#This Row],[Fase]]="Cierre", TableGantt[[#This Row],[Duración (días)]], 0)</f>
        <v>1</v>
      </c>
    </row>
  </sheetData>
  <sheetProtection sheet="1" objects="1" scenarios="1" formatCells="0" formatColumns="0" formatRows="0" insertRows="0" sort="0" autoFilter="0"/>
  <mergeCells count="1">
    <mergeCell ref="B1:H1"/>
  </mergeCells>
  <conditionalFormatting sqref="F4:F14">
    <cfRule type="dataBar" priority="1">
      <dataBar>
        <cfvo type="min"/>
        <cfvo type="max"/>
        <color rgb="FF63C384"/>
      </dataBar>
    </cfRule>
  </conditionalFormatting>
  <dataValidations count="3">
    <dataValidation type="list" allowBlank="1" showInputMessage="1" showErrorMessage="1" sqref="G4:G14" xr:uid="{00000000-0002-0000-0200-000000000000}">
      <formula1>ListaRecursos</formula1>
    </dataValidation>
    <dataValidation type="list" allowBlank="1" showInputMessage="1" showErrorMessage="1" sqref="A4:A14" xr:uid="{00000000-0002-0000-0200-000001000000}">
      <formula1>"Planificación,Ejecución,Cierre"</formula1>
    </dataValidation>
    <dataValidation type="custom" allowBlank="1" showInputMessage="1" showErrorMessage="1" errorTitle="Celda Calculada" error="Este valor se calcula automáticamente. No lo modifiques manualmente." sqref="E4:E302 I4:I302" xr:uid="{00000000-0002-0000-0200-000002000000}">
      <formula1>FALSE</formula1>
    </dataValidation>
  </dataValidations>
  <hyperlinks>
    <hyperlink ref="A2" r:id="rId1" xr:uid="{00000000-0004-0000-0200-000000000000}"/>
  </hyperlink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1"/>
  <sheetViews>
    <sheetView showGridLines="0" zoomScale="90" zoomScaleNormal="90" workbookViewId="0"/>
  </sheetViews>
  <sheetFormatPr baseColWidth="10" defaultColWidth="8.7265625" defaultRowHeight="14.5" x14ac:dyDescent="0.35"/>
  <cols>
    <col min="1" max="1" width="25.7265625" customWidth="1"/>
    <col min="2" max="31" width="6.7265625" customWidth="1"/>
  </cols>
  <sheetData>
    <row r="1" spans="1:31" x14ac:dyDescent="0.35">
      <c r="A1" s="10" t="s">
        <v>36</v>
      </c>
      <c r="B1" s="11">
        <v>46019</v>
      </c>
      <c r="C1" s="11">
        <v>46020</v>
      </c>
      <c r="D1" s="11">
        <v>46021</v>
      </c>
      <c r="E1" s="11">
        <v>46022</v>
      </c>
      <c r="F1" s="11">
        <v>46023</v>
      </c>
      <c r="G1" s="11">
        <v>46024</v>
      </c>
      <c r="H1" s="11">
        <v>46025</v>
      </c>
      <c r="I1" s="11">
        <v>46026</v>
      </c>
      <c r="J1" s="11">
        <v>46027</v>
      </c>
      <c r="K1" s="11">
        <v>46028</v>
      </c>
      <c r="L1" s="11">
        <v>46029</v>
      </c>
      <c r="M1" s="11">
        <v>46030</v>
      </c>
      <c r="N1" s="11">
        <v>46031</v>
      </c>
      <c r="O1" s="11">
        <v>46032</v>
      </c>
      <c r="P1" s="11">
        <v>46033</v>
      </c>
      <c r="Q1" s="11">
        <v>46034</v>
      </c>
      <c r="R1" s="11">
        <v>46035</v>
      </c>
      <c r="S1" s="11">
        <v>46036</v>
      </c>
      <c r="T1" s="11">
        <v>46037</v>
      </c>
      <c r="U1" s="11">
        <v>46038</v>
      </c>
      <c r="V1" s="11">
        <v>46039</v>
      </c>
      <c r="W1" s="11">
        <v>46040</v>
      </c>
      <c r="X1" s="11">
        <v>46041</v>
      </c>
      <c r="Y1" s="11">
        <v>46042</v>
      </c>
      <c r="Z1" s="11">
        <v>46043</v>
      </c>
      <c r="AA1" s="11">
        <v>46044</v>
      </c>
      <c r="AB1" s="11">
        <v>46045</v>
      </c>
      <c r="AC1" s="11">
        <v>46046</v>
      </c>
      <c r="AD1" s="11">
        <v>46047</v>
      </c>
      <c r="AE1" s="11">
        <v>46048</v>
      </c>
    </row>
    <row r="2" spans="1:31" x14ac:dyDescent="0.35">
      <c r="A2" s="12" t="str">
        <f>IFERROR(INDEX(TableRecursos[Nombre del Recurso], 1), "")</f>
        <v>Consultor 1</v>
      </c>
      <c r="B2" s="12">
        <f>IF($A2="", "", SUMIFS(TableGantt[Carga Diaria], TableGantt[Recurso Asignado], $A2, TableGantt[Fecha de Inicio], "&lt;=" &amp; B$1, TableGantt[Fecha de Fin], "&gt;" &amp; B$1))</f>
        <v>20</v>
      </c>
      <c r="C2" s="12">
        <f>IF($A2="", "", SUMIFS(TableGantt[Carga Diaria], TableGantt[Recurso Asignado], $A2, TableGantt[Fecha de Inicio], "&lt;=" &amp; C$1, TableGantt[Fecha de Fin], "&gt;" &amp; C$1))</f>
        <v>28</v>
      </c>
      <c r="D2" s="12">
        <f>IF($A2="", "", SUMIFS(TableGantt[Carga Diaria], TableGantt[Recurso Asignado], $A2, TableGantt[Fecha de Inicio], "&lt;=" &amp; D$1, TableGantt[Fecha de Fin], "&gt;" &amp; D$1))</f>
        <v>20</v>
      </c>
      <c r="E2" s="12">
        <f>IF($A2="", "", SUMIFS(TableGantt[Carga Diaria], TableGantt[Recurso Asignado], $A2, TableGantt[Fecha de Inicio], "&lt;=" &amp; E$1, TableGantt[Fecha de Fin], "&gt;" &amp; E$1))</f>
        <v>20</v>
      </c>
      <c r="F2" s="12">
        <f>IF($A2="", "", SUMIFS(TableGantt[Carga Diaria], TableGantt[Recurso Asignado], $A2, TableGantt[Fecha de Inicio], "&lt;=" &amp; F$1, TableGantt[Fecha de Fin], "&gt;" &amp; F$1))</f>
        <v>20</v>
      </c>
      <c r="G2" s="12">
        <f>IF($A2="", "", SUMIFS(TableGantt[Carga Diaria], TableGantt[Recurso Asignado], $A2, TableGantt[Fecha de Inicio], "&lt;=" &amp; G$1, TableGantt[Fecha de Fin], "&gt;" &amp; G$1))</f>
        <v>0</v>
      </c>
      <c r="H2" s="12">
        <f>IF($A2="", "", SUMIFS(TableGantt[Carga Diaria], TableGantt[Recurso Asignado], $A2, TableGantt[Fecha de Inicio], "&lt;=" &amp; H$1, TableGantt[Fecha de Fin], "&gt;" &amp; H$1))</f>
        <v>0</v>
      </c>
      <c r="I2" s="12">
        <f>IF($A2="", "", SUMIFS(TableGantt[Carga Diaria], TableGantt[Recurso Asignado], $A2, TableGantt[Fecha de Inicio], "&lt;=" &amp; I$1, TableGantt[Fecha de Fin], "&gt;" &amp; I$1))</f>
        <v>0</v>
      </c>
      <c r="J2" s="12">
        <f>IF($A2="", "", SUMIFS(TableGantt[Carga Diaria], TableGantt[Recurso Asignado], $A2, TableGantt[Fecha de Inicio], "&lt;=" &amp; J$1, TableGantt[Fecha de Fin], "&gt;" &amp; J$1))</f>
        <v>0</v>
      </c>
      <c r="K2" s="12">
        <f>IF($A2="", "", SUMIFS(TableGantt[Carga Diaria], TableGantt[Recurso Asignado], $A2, TableGantt[Fecha de Inicio], "&lt;=" &amp; K$1, TableGantt[Fecha de Fin], "&gt;" &amp; K$1))</f>
        <v>0</v>
      </c>
      <c r="L2" s="12">
        <f>IF($A2="", "", SUMIFS(TableGantt[Carga Diaria], TableGantt[Recurso Asignado], $A2, TableGantt[Fecha de Inicio], "&lt;=" &amp; L$1, TableGantt[Fecha de Fin], "&gt;" &amp; L$1))</f>
        <v>0</v>
      </c>
      <c r="M2" s="12">
        <f>IF($A2="", "", SUMIFS(TableGantt[Carga Diaria], TableGantt[Recurso Asignado], $A2, TableGantt[Fecha de Inicio], "&lt;=" &amp; M$1, TableGantt[Fecha de Fin], "&gt;" &amp; M$1))</f>
        <v>0</v>
      </c>
      <c r="N2" s="12">
        <f>IF($A2="", "", SUMIFS(TableGantt[Carga Diaria], TableGantt[Recurso Asignado], $A2, TableGantt[Fecha de Inicio], "&lt;=" &amp; N$1, TableGantt[Fecha de Fin], "&gt;" &amp; N$1))</f>
        <v>0</v>
      </c>
      <c r="O2" s="12">
        <f>IF($A2="", "", SUMIFS(TableGantt[Carga Diaria], TableGantt[Recurso Asignado], $A2, TableGantt[Fecha de Inicio], "&lt;=" &amp; O$1, TableGantt[Fecha de Fin], "&gt;" &amp; O$1))</f>
        <v>0</v>
      </c>
      <c r="P2" s="12">
        <f>IF($A2="", "", SUMIFS(TableGantt[Carga Diaria], TableGantt[Recurso Asignado], $A2, TableGantt[Fecha de Inicio], "&lt;=" &amp; P$1, TableGantt[Fecha de Fin], "&gt;" &amp; P$1))</f>
        <v>0</v>
      </c>
      <c r="Q2" s="12">
        <f>IF($A2="", "", SUMIFS(TableGantt[Carga Diaria], TableGantt[Recurso Asignado], $A2, TableGantt[Fecha de Inicio], "&lt;=" &amp; Q$1, TableGantt[Fecha de Fin], "&gt;" &amp; Q$1))</f>
        <v>0</v>
      </c>
      <c r="R2" s="12">
        <f>IF($A2="", "", SUMIFS(TableGantt[Carga Diaria], TableGantt[Recurso Asignado], $A2, TableGantt[Fecha de Inicio], "&lt;=" &amp; R$1, TableGantt[Fecha de Fin], "&gt;" &amp; R$1))</f>
        <v>0</v>
      </c>
      <c r="S2" s="12">
        <f>IF($A2="", "", SUMIFS(TableGantt[Carga Diaria], TableGantt[Recurso Asignado], $A2, TableGantt[Fecha de Inicio], "&lt;=" &amp; S$1, TableGantt[Fecha de Fin], "&gt;" &amp; S$1))</f>
        <v>0</v>
      </c>
      <c r="T2" s="12">
        <f>IF($A2="", "", SUMIFS(TableGantt[Carga Diaria], TableGantt[Recurso Asignado], $A2, TableGantt[Fecha de Inicio], "&lt;=" &amp; T$1, TableGantt[Fecha de Fin], "&gt;" &amp; T$1))</f>
        <v>0</v>
      </c>
      <c r="U2" s="12">
        <f>IF($A2="", "", SUMIFS(TableGantt[Carga Diaria], TableGantt[Recurso Asignado], $A2, TableGantt[Fecha de Inicio], "&lt;=" &amp; U$1, TableGantt[Fecha de Fin], "&gt;" &amp; U$1))</f>
        <v>0</v>
      </c>
      <c r="V2" s="12">
        <f>IF($A2="", "", SUMIFS(TableGantt[Carga Diaria], TableGantt[Recurso Asignado], $A2, TableGantt[Fecha de Inicio], "&lt;=" &amp; V$1, TableGantt[Fecha de Fin], "&gt;" &amp; V$1))</f>
        <v>0</v>
      </c>
      <c r="W2" s="12">
        <f>IF($A2="", "", SUMIFS(TableGantt[Carga Diaria], TableGantt[Recurso Asignado], $A2, TableGantt[Fecha de Inicio], "&lt;=" &amp; W$1, TableGantt[Fecha de Fin], "&gt;" &amp; W$1))</f>
        <v>0</v>
      </c>
      <c r="X2" s="12">
        <f>IF($A2="", "", SUMIFS(TableGantt[Carga Diaria], TableGantt[Recurso Asignado], $A2, TableGantt[Fecha de Inicio], "&lt;=" &amp; X$1, TableGantt[Fecha de Fin], "&gt;" &amp; X$1))</f>
        <v>0</v>
      </c>
      <c r="Y2" s="12">
        <f>IF($A2="", "", SUMIFS(TableGantt[Carga Diaria], TableGantt[Recurso Asignado], $A2, TableGantt[Fecha de Inicio], "&lt;=" &amp; Y$1, TableGantt[Fecha de Fin], "&gt;" &amp; Y$1))</f>
        <v>0</v>
      </c>
      <c r="Z2" s="12">
        <f>IF($A2="", "", SUMIFS(TableGantt[Carga Diaria], TableGantt[Recurso Asignado], $A2, TableGantt[Fecha de Inicio], "&lt;=" &amp; Z$1, TableGantt[Fecha de Fin], "&gt;" &amp; Z$1))</f>
        <v>0</v>
      </c>
      <c r="AA2" s="12">
        <f>IF($A2="", "", SUMIFS(TableGantt[Carga Diaria], TableGantt[Recurso Asignado], $A2, TableGantt[Fecha de Inicio], "&lt;=" &amp; AA$1, TableGantt[Fecha de Fin], "&gt;" &amp; AA$1))</f>
        <v>0</v>
      </c>
      <c r="AB2" s="12">
        <f>IF($A2="", "", SUMIFS(TableGantt[Carga Diaria], TableGantt[Recurso Asignado], $A2, TableGantt[Fecha de Inicio], "&lt;=" &amp; AB$1, TableGantt[Fecha de Fin], "&gt;" &amp; AB$1))</f>
        <v>0</v>
      </c>
      <c r="AC2" s="12">
        <f>IF($A2="", "", SUMIFS(TableGantt[Carga Diaria], TableGantt[Recurso Asignado], $A2, TableGantt[Fecha de Inicio], "&lt;=" &amp; AC$1, TableGantt[Fecha de Fin], "&gt;" &amp; AC$1))</f>
        <v>0</v>
      </c>
      <c r="AD2" s="12">
        <f>IF($A2="", "", SUMIFS(TableGantt[Carga Diaria], TableGantt[Recurso Asignado], $A2, TableGantt[Fecha de Inicio], "&lt;=" &amp; AD$1, TableGantt[Fecha de Fin], "&gt;" &amp; AD$1))</f>
        <v>0</v>
      </c>
      <c r="AE2" s="12">
        <f>IF($A2="", "", SUMIFS(TableGantt[Carga Diaria], TableGantt[Recurso Asignado], $A2, TableGantt[Fecha de Inicio], "&lt;=" &amp; AE$1, TableGantt[Fecha de Fin], "&gt;" &amp; AE$1))</f>
        <v>0</v>
      </c>
    </row>
    <row r="3" spans="1:31" x14ac:dyDescent="0.35">
      <c r="A3" s="12" t="str">
        <f>IFERROR(INDEX(TableRecursos[Nombre del Recurso], 2), "")</f>
        <v>Programadora 1</v>
      </c>
      <c r="B3" s="12">
        <f>IF($A3="", "", SUMIFS(TableGantt[Carga Diaria], TableGantt[Recurso Asignado], $A3, TableGantt[Fecha de Inicio], "&lt;=" &amp; B$1, TableGantt[Fecha de Fin], "&gt;" &amp; B$1))</f>
        <v>0</v>
      </c>
      <c r="C3" s="12">
        <f>IF($A3="", "", SUMIFS(TableGantt[Carga Diaria], TableGantt[Recurso Asignado], $A3, TableGantt[Fecha de Inicio], "&lt;=" &amp; C$1, TableGantt[Fecha de Fin], "&gt;" &amp; C$1))</f>
        <v>0</v>
      </c>
      <c r="D3" s="12">
        <f>IF($A3="", "", SUMIFS(TableGantt[Carga Diaria], TableGantt[Recurso Asignado], $A3, TableGantt[Fecha de Inicio], "&lt;=" &amp; D$1, TableGantt[Fecha de Fin], "&gt;" &amp; D$1))</f>
        <v>0</v>
      </c>
      <c r="E3" s="12">
        <f>IF($A3="", "", SUMIFS(TableGantt[Carga Diaria], TableGantt[Recurso Asignado], $A3, TableGantt[Fecha de Inicio], "&lt;=" &amp; E$1, TableGantt[Fecha de Fin], "&gt;" &amp; E$1))</f>
        <v>0</v>
      </c>
      <c r="F3" s="12">
        <f>IF($A3="", "", SUMIFS(TableGantt[Carga Diaria], TableGantt[Recurso Asignado], $A3, TableGantt[Fecha de Inicio], "&lt;=" &amp; F$1, TableGantt[Fecha de Fin], "&gt;" &amp; F$1))</f>
        <v>0</v>
      </c>
      <c r="G3" s="12">
        <f>IF($A3="", "", SUMIFS(TableGantt[Carga Diaria], TableGantt[Recurso Asignado], $A3, TableGantt[Fecha de Inicio], "&lt;=" &amp; G$1, TableGantt[Fecha de Fin], "&gt;" &amp; G$1))</f>
        <v>0</v>
      </c>
      <c r="H3" s="12">
        <f>IF($A3="", "", SUMIFS(TableGantt[Carga Diaria], TableGantt[Recurso Asignado], $A3, TableGantt[Fecha de Inicio], "&lt;=" &amp; H$1, TableGantt[Fecha de Fin], "&gt;" &amp; H$1))</f>
        <v>0</v>
      </c>
      <c r="I3" s="12">
        <f>IF($A3="", "", SUMIFS(TableGantt[Carga Diaria], TableGantt[Recurso Asignado], $A3, TableGantt[Fecha de Inicio], "&lt;=" &amp; I$1, TableGantt[Fecha de Fin], "&gt;" &amp; I$1))</f>
        <v>0</v>
      </c>
      <c r="J3" s="12">
        <f>IF($A3="", "", SUMIFS(TableGantt[Carga Diaria], TableGantt[Recurso Asignado], $A3, TableGantt[Fecha de Inicio], "&lt;=" &amp; J$1, TableGantt[Fecha de Fin], "&gt;" &amp; J$1))</f>
        <v>0</v>
      </c>
      <c r="K3" s="12">
        <f>IF($A3="", "", SUMIFS(TableGantt[Carga Diaria], TableGantt[Recurso Asignado], $A3, TableGantt[Fecha de Inicio], "&lt;=" &amp; K$1, TableGantt[Fecha de Fin], "&gt;" &amp; K$1))</f>
        <v>0</v>
      </c>
      <c r="L3" s="12">
        <f>IF($A3="", "", SUMIFS(TableGantt[Carga Diaria], TableGantt[Recurso Asignado], $A3, TableGantt[Fecha de Inicio], "&lt;=" &amp; L$1, TableGantt[Fecha de Fin], "&gt;" &amp; L$1))</f>
        <v>0</v>
      </c>
      <c r="M3" s="12">
        <f>IF($A3="", "", SUMIFS(TableGantt[Carga Diaria], TableGantt[Recurso Asignado], $A3, TableGantt[Fecha de Inicio], "&lt;=" &amp; M$1, TableGantt[Fecha de Fin], "&gt;" &amp; M$1))</f>
        <v>8</v>
      </c>
      <c r="N3" s="12">
        <f>IF($A3="", "", SUMIFS(TableGantt[Carga Diaria], TableGantt[Recurso Asignado], $A3, TableGantt[Fecha de Inicio], "&lt;=" &amp; N$1, TableGantt[Fecha de Fin], "&gt;" &amp; N$1))</f>
        <v>8</v>
      </c>
      <c r="O3" s="12">
        <f>IF($A3="", "", SUMIFS(TableGantt[Carga Diaria], TableGantt[Recurso Asignado], $A3, TableGantt[Fecha de Inicio], "&lt;=" &amp; O$1, TableGantt[Fecha de Fin], "&gt;" &amp; O$1))</f>
        <v>8</v>
      </c>
      <c r="P3" s="12">
        <f>IF($A3="", "", SUMIFS(TableGantt[Carga Diaria], TableGantt[Recurso Asignado], $A3, TableGantt[Fecha de Inicio], "&lt;=" &amp; P$1, TableGantt[Fecha de Fin], "&gt;" &amp; P$1))</f>
        <v>8</v>
      </c>
      <c r="Q3" s="12">
        <f>IF($A3="", "", SUMIFS(TableGantt[Carga Diaria], TableGantt[Recurso Asignado], $A3, TableGantt[Fecha de Inicio], "&lt;=" &amp; Q$1, TableGantt[Fecha de Fin], "&gt;" &amp; Q$1))</f>
        <v>0</v>
      </c>
      <c r="R3" s="12">
        <f>IF($A3="", "", SUMIFS(TableGantt[Carga Diaria], TableGantt[Recurso Asignado], $A3, TableGantt[Fecha de Inicio], "&lt;=" &amp; R$1, TableGantt[Fecha de Fin], "&gt;" &amp; R$1))</f>
        <v>0</v>
      </c>
      <c r="S3" s="12">
        <f>IF($A3="", "", SUMIFS(TableGantt[Carga Diaria], TableGantt[Recurso Asignado], $A3, TableGantt[Fecha de Inicio], "&lt;=" &amp; S$1, TableGantt[Fecha de Fin], "&gt;" &amp; S$1))</f>
        <v>8</v>
      </c>
      <c r="T3" s="12">
        <f>IF($A3="", "", SUMIFS(TableGantt[Carga Diaria], TableGantt[Recurso Asignado], $A3, TableGantt[Fecha de Inicio], "&lt;=" &amp; T$1, TableGantt[Fecha de Fin], "&gt;" &amp; T$1))</f>
        <v>8</v>
      </c>
      <c r="U3" s="12">
        <f>IF($A3="", "", SUMIFS(TableGantt[Carga Diaria], TableGantt[Recurso Asignado], $A3, TableGantt[Fecha de Inicio], "&lt;=" &amp; U$1, TableGantt[Fecha de Fin], "&gt;" &amp; U$1))</f>
        <v>8</v>
      </c>
      <c r="V3" s="12">
        <f>IF($A3="", "", SUMIFS(TableGantt[Carga Diaria], TableGantt[Recurso Asignado], $A3, TableGantt[Fecha de Inicio], "&lt;=" &amp; V$1, TableGantt[Fecha de Fin], "&gt;" &amp; V$1))</f>
        <v>0</v>
      </c>
      <c r="W3" s="12">
        <f>IF($A3="", "", SUMIFS(TableGantt[Carga Diaria], TableGantt[Recurso Asignado], $A3, TableGantt[Fecha de Inicio], "&lt;=" &amp; W$1, TableGantt[Fecha de Fin], "&gt;" &amp; W$1))</f>
        <v>0</v>
      </c>
      <c r="X3" s="12">
        <f>IF($A3="", "", SUMIFS(TableGantt[Carga Diaria], TableGantt[Recurso Asignado], $A3, TableGantt[Fecha de Inicio], "&lt;=" &amp; X$1, TableGantt[Fecha de Fin], "&gt;" &amp; X$1))</f>
        <v>0</v>
      </c>
      <c r="Y3" s="12">
        <f>IF($A3="", "", SUMIFS(TableGantt[Carga Diaria], TableGantt[Recurso Asignado], $A3, TableGantt[Fecha de Inicio], "&lt;=" &amp; Y$1, TableGantt[Fecha de Fin], "&gt;" &amp; Y$1))</f>
        <v>0</v>
      </c>
      <c r="Z3" s="12">
        <f>IF($A3="", "", SUMIFS(TableGantt[Carga Diaria], TableGantt[Recurso Asignado], $A3, TableGantt[Fecha de Inicio], "&lt;=" &amp; Z$1, TableGantt[Fecha de Fin], "&gt;" &amp; Z$1))</f>
        <v>0</v>
      </c>
      <c r="AA3" s="12">
        <f>IF($A3="", "", SUMIFS(TableGantt[Carga Diaria], TableGantt[Recurso Asignado], $A3, TableGantt[Fecha de Inicio], "&lt;=" &amp; AA$1, TableGantt[Fecha de Fin], "&gt;" &amp; AA$1))</f>
        <v>0</v>
      </c>
      <c r="AB3" s="12">
        <f>IF($A3="", "", SUMIFS(TableGantt[Carga Diaria], TableGantt[Recurso Asignado], $A3, TableGantt[Fecha de Inicio], "&lt;=" &amp; AB$1, TableGantt[Fecha de Fin], "&gt;" &amp; AB$1))</f>
        <v>0</v>
      </c>
      <c r="AC3" s="12">
        <f>IF($A3="", "", SUMIFS(TableGantt[Carga Diaria], TableGantt[Recurso Asignado], $A3, TableGantt[Fecha de Inicio], "&lt;=" &amp; AC$1, TableGantt[Fecha de Fin], "&gt;" &amp; AC$1))</f>
        <v>0</v>
      </c>
      <c r="AD3" s="12">
        <f>IF($A3="", "", SUMIFS(TableGantt[Carga Diaria], TableGantt[Recurso Asignado], $A3, TableGantt[Fecha de Inicio], "&lt;=" &amp; AD$1, TableGantt[Fecha de Fin], "&gt;" &amp; AD$1))</f>
        <v>0</v>
      </c>
      <c r="AE3" s="12">
        <f>IF($A3="", "", SUMIFS(TableGantt[Carga Diaria], TableGantt[Recurso Asignado], $A3, TableGantt[Fecha de Inicio], "&lt;=" &amp; AE$1, TableGantt[Fecha de Fin], "&gt;" &amp; AE$1))</f>
        <v>0</v>
      </c>
    </row>
    <row r="4" spans="1:31" x14ac:dyDescent="0.35">
      <c r="A4" s="12" t="str">
        <f>IFERROR(INDEX(TableRecursos[Nombre del Recurso], 3), "")</f>
        <v>Analista de negocio</v>
      </c>
      <c r="B4" s="12">
        <f>IF($A4="", "", SUMIFS(TableGantt[Carga Diaria], TableGantt[Recurso Asignado], $A4, TableGantt[Fecha de Inicio], "&lt;=" &amp; B$1, TableGantt[Fecha de Fin], "&gt;" &amp; B$1))</f>
        <v>0</v>
      </c>
      <c r="C4" s="12">
        <f>IF($A4="", "", SUMIFS(TableGantt[Carga Diaria], TableGantt[Recurso Asignado], $A4, TableGantt[Fecha de Inicio], "&lt;=" &amp; C$1, TableGantt[Fecha de Fin], "&gt;" &amp; C$1))</f>
        <v>0</v>
      </c>
      <c r="D4" s="12">
        <f>IF($A4="", "", SUMIFS(TableGantt[Carga Diaria], TableGantt[Recurso Asignado], $A4, TableGantt[Fecha de Inicio], "&lt;=" &amp; D$1, TableGantt[Fecha de Fin], "&gt;" &amp; D$1))</f>
        <v>10</v>
      </c>
      <c r="E4" s="12">
        <f>IF($A4="", "", SUMIFS(TableGantt[Carga Diaria], TableGantt[Recurso Asignado], $A4, TableGantt[Fecha de Inicio], "&lt;=" &amp; E$1, TableGantt[Fecha de Fin], "&gt;" &amp; E$1))</f>
        <v>10</v>
      </c>
      <c r="F4" s="12">
        <f>IF($A4="", "", SUMIFS(TableGantt[Carga Diaria], TableGantt[Recurso Asignado], $A4, TableGantt[Fecha de Inicio], "&lt;=" &amp; F$1, TableGantt[Fecha de Fin], "&gt;" &amp; F$1))</f>
        <v>10</v>
      </c>
      <c r="G4" s="12">
        <f>IF($A4="", "", SUMIFS(TableGantt[Carga Diaria], TableGantt[Recurso Asignado], $A4, TableGantt[Fecha de Inicio], "&lt;=" &amp; G$1, TableGantt[Fecha de Fin], "&gt;" &amp; G$1))</f>
        <v>10</v>
      </c>
      <c r="H4" s="12">
        <f>IF($A4="", "", SUMIFS(TableGantt[Carga Diaria], TableGantt[Recurso Asignado], $A4, TableGantt[Fecha de Inicio], "&lt;=" &amp; H$1, TableGantt[Fecha de Fin], "&gt;" &amp; H$1))</f>
        <v>26</v>
      </c>
      <c r="I4" s="12">
        <f>IF($A4="", "", SUMIFS(TableGantt[Carga Diaria], TableGantt[Recurso Asignado], $A4, TableGantt[Fecha de Inicio], "&lt;=" &amp; I$1, TableGantt[Fecha de Fin], "&gt;" &amp; I$1))</f>
        <v>26</v>
      </c>
      <c r="J4" s="12">
        <f>IF($A4="", "", SUMIFS(TableGantt[Carga Diaria], TableGantt[Recurso Asignado], $A4, TableGantt[Fecha de Inicio], "&lt;=" &amp; J$1, TableGantt[Fecha de Fin], "&gt;" &amp; J$1))</f>
        <v>26</v>
      </c>
      <c r="K4" s="12">
        <f>IF($A4="", "", SUMIFS(TableGantt[Carga Diaria], TableGantt[Recurso Asignado], $A4, TableGantt[Fecha de Inicio], "&lt;=" &amp; K$1, TableGantt[Fecha de Fin], "&gt;" &amp; K$1))</f>
        <v>26</v>
      </c>
      <c r="L4" s="12">
        <f>IF($A4="", "", SUMIFS(TableGantt[Carga Diaria], TableGantt[Recurso Asignado], $A4, TableGantt[Fecha de Inicio], "&lt;=" &amp; L$1, TableGantt[Fecha de Fin], "&gt;" &amp; L$1))</f>
        <v>26</v>
      </c>
      <c r="M4" s="12">
        <f>IF($A4="", "", SUMIFS(TableGantt[Carga Diaria], TableGantt[Recurso Asignado], $A4, TableGantt[Fecha de Inicio], "&lt;=" &amp; M$1, TableGantt[Fecha de Fin], "&gt;" &amp; M$1))</f>
        <v>18</v>
      </c>
      <c r="N4" s="12">
        <f>IF($A4="", "", SUMIFS(TableGantt[Carga Diaria], TableGantt[Recurso Asignado], $A4, TableGantt[Fecha de Inicio], "&lt;=" &amp; N$1, TableGantt[Fecha de Fin], "&gt;" &amp; N$1))</f>
        <v>8</v>
      </c>
      <c r="O4" s="12">
        <f>IF($A4="", "", SUMIFS(TableGantt[Carga Diaria], TableGantt[Recurso Asignado], $A4, TableGantt[Fecha de Inicio], "&lt;=" &amp; O$1, TableGantt[Fecha de Fin], "&gt;" &amp; O$1))</f>
        <v>8</v>
      </c>
      <c r="P4" s="12">
        <f>IF($A4="", "", SUMIFS(TableGantt[Carga Diaria], TableGantt[Recurso Asignado], $A4, TableGantt[Fecha de Inicio], "&lt;=" &amp; P$1, TableGantt[Fecha de Fin], "&gt;" &amp; P$1))</f>
        <v>8</v>
      </c>
      <c r="Q4" s="12">
        <f>IF($A4="", "", SUMIFS(TableGantt[Carga Diaria], TableGantt[Recurso Asignado], $A4, TableGantt[Fecha de Inicio], "&lt;=" &amp; Q$1, TableGantt[Fecha de Fin], "&gt;" &amp; Q$1))</f>
        <v>8</v>
      </c>
      <c r="R4" s="12">
        <f>IF($A4="", "", SUMIFS(TableGantt[Carga Diaria], TableGantt[Recurso Asignado], $A4, TableGantt[Fecha de Inicio], "&lt;=" &amp; R$1, TableGantt[Fecha de Fin], "&gt;" &amp; R$1))</f>
        <v>0</v>
      </c>
      <c r="S4" s="12">
        <f>IF($A4="", "", SUMIFS(TableGantt[Carga Diaria], TableGantt[Recurso Asignado], $A4, TableGantt[Fecha de Inicio], "&lt;=" &amp; S$1, TableGantt[Fecha de Fin], "&gt;" &amp; S$1))</f>
        <v>0</v>
      </c>
      <c r="T4" s="12">
        <f>IF($A4="", "", SUMIFS(TableGantt[Carga Diaria], TableGantt[Recurso Asignado], $A4, TableGantt[Fecha de Inicio], "&lt;=" &amp; T$1, TableGantt[Fecha de Fin], "&gt;" &amp; T$1))</f>
        <v>0</v>
      </c>
      <c r="U4" s="12">
        <f>IF($A4="", "", SUMIFS(TableGantt[Carga Diaria], TableGantt[Recurso Asignado], $A4, TableGantt[Fecha de Inicio], "&lt;=" &amp; U$1, TableGantt[Fecha de Fin], "&gt;" &amp; U$1))</f>
        <v>0</v>
      </c>
      <c r="V4" s="12">
        <f>IF($A4="", "", SUMIFS(TableGantt[Carga Diaria], TableGantt[Recurso Asignado], $A4, TableGantt[Fecha de Inicio], "&lt;=" &amp; V$1, TableGantt[Fecha de Fin], "&gt;" &amp; V$1))</f>
        <v>0</v>
      </c>
      <c r="W4" s="12">
        <f>IF($A4="", "", SUMIFS(TableGantt[Carga Diaria], TableGantt[Recurso Asignado], $A4, TableGantt[Fecha de Inicio], "&lt;=" &amp; W$1, TableGantt[Fecha de Fin], "&gt;" &amp; W$1))</f>
        <v>0</v>
      </c>
      <c r="X4" s="12">
        <f>IF($A4="", "", SUMIFS(TableGantt[Carga Diaria], TableGantt[Recurso Asignado], $A4, TableGantt[Fecha de Inicio], "&lt;=" &amp; X$1, TableGantt[Fecha de Fin], "&gt;" &amp; X$1))</f>
        <v>0</v>
      </c>
      <c r="Y4" s="12">
        <f>IF($A4="", "", SUMIFS(TableGantt[Carga Diaria], TableGantt[Recurso Asignado], $A4, TableGantt[Fecha de Inicio], "&lt;=" &amp; Y$1, TableGantt[Fecha de Fin], "&gt;" &amp; Y$1))</f>
        <v>0</v>
      </c>
      <c r="Z4" s="12">
        <f>IF($A4="", "", SUMIFS(TableGantt[Carga Diaria], TableGantt[Recurso Asignado], $A4, TableGantt[Fecha de Inicio], "&lt;=" &amp; Z$1, TableGantt[Fecha de Fin], "&gt;" &amp; Z$1))</f>
        <v>0</v>
      </c>
      <c r="AA4" s="12">
        <f>IF($A4="", "", SUMIFS(TableGantt[Carga Diaria], TableGantt[Recurso Asignado], $A4, TableGantt[Fecha de Inicio], "&lt;=" &amp; AA$1, TableGantt[Fecha de Fin], "&gt;" &amp; AA$1))</f>
        <v>0</v>
      </c>
      <c r="AB4" s="12">
        <f>IF($A4="", "", SUMIFS(TableGantt[Carga Diaria], TableGantt[Recurso Asignado], $A4, TableGantt[Fecha de Inicio], "&lt;=" &amp; AB$1, TableGantt[Fecha de Fin], "&gt;" &amp; AB$1))</f>
        <v>0</v>
      </c>
      <c r="AC4" s="12">
        <f>IF($A4="", "", SUMIFS(TableGantt[Carga Diaria], TableGantt[Recurso Asignado], $A4, TableGantt[Fecha de Inicio], "&lt;=" &amp; AC$1, TableGantt[Fecha de Fin], "&gt;" &amp; AC$1))</f>
        <v>0</v>
      </c>
      <c r="AD4" s="12">
        <f>IF($A4="", "", SUMIFS(TableGantt[Carga Diaria], TableGantt[Recurso Asignado], $A4, TableGantt[Fecha de Inicio], "&lt;=" &amp; AD$1, TableGantt[Fecha de Fin], "&gt;" &amp; AD$1))</f>
        <v>0</v>
      </c>
      <c r="AE4" s="12">
        <f>IF($A4="", "", SUMIFS(TableGantt[Carga Diaria], TableGantt[Recurso Asignado], $A4, TableGantt[Fecha de Inicio], "&lt;=" &amp; AE$1, TableGantt[Fecha de Fin], "&gt;" &amp; AE$1))</f>
        <v>0</v>
      </c>
    </row>
    <row r="5" spans="1:31" x14ac:dyDescent="0.35">
      <c r="A5" s="12" t="str">
        <f>IFERROR(INDEX(TableRecursos[Nombre del Recurso], 4), "")</f>
        <v>Empresario</v>
      </c>
      <c r="B5" s="12">
        <f>IF($A5="", "", SUMIFS(TableGantt[Carga Diaria], TableGantt[Recurso Asignado], $A5, TableGantt[Fecha de Inicio], "&lt;=" &amp; B$1, TableGantt[Fecha de Fin], "&gt;" &amp; B$1))</f>
        <v>0</v>
      </c>
      <c r="C5" s="12">
        <f>IF($A5="", "", SUMIFS(TableGantt[Carga Diaria], TableGantt[Recurso Asignado], $A5, TableGantt[Fecha de Inicio], "&lt;=" &amp; C$1, TableGantt[Fecha de Fin], "&gt;" &amp; C$1))</f>
        <v>0</v>
      </c>
      <c r="D5" s="12">
        <f>IF($A5="", "", SUMIFS(TableGantt[Carga Diaria], TableGantt[Recurso Asignado], $A5, TableGantt[Fecha de Inicio], "&lt;=" &amp; D$1, TableGantt[Fecha de Fin], "&gt;" &amp; D$1))</f>
        <v>8</v>
      </c>
      <c r="E5" s="12">
        <f>IF($A5="", "", SUMIFS(TableGantt[Carga Diaria], TableGantt[Recurso Asignado], $A5, TableGantt[Fecha de Inicio], "&lt;=" &amp; E$1, TableGantt[Fecha de Fin], "&gt;" &amp; E$1))</f>
        <v>8</v>
      </c>
      <c r="F5" s="12">
        <f>IF($A5="", "", SUMIFS(TableGantt[Carga Diaria], TableGantt[Recurso Asignado], $A5, TableGantt[Fecha de Inicio], "&lt;=" &amp; F$1, TableGantt[Fecha de Fin], "&gt;" &amp; F$1))</f>
        <v>8</v>
      </c>
      <c r="G5" s="12">
        <f>IF($A5="", "", SUMIFS(TableGantt[Carga Diaria], TableGantt[Recurso Asignado], $A5, TableGantt[Fecha de Inicio], "&lt;=" &amp; G$1, TableGantt[Fecha de Fin], "&gt;" &amp; G$1))</f>
        <v>0</v>
      </c>
      <c r="H5" s="12">
        <f>IF($A5="", "", SUMIFS(TableGantt[Carga Diaria], TableGantt[Recurso Asignado], $A5, TableGantt[Fecha de Inicio], "&lt;=" &amp; H$1, TableGantt[Fecha de Fin], "&gt;" &amp; H$1))</f>
        <v>0</v>
      </c>
      <c r="I5" s="12">
        <f>IF($A5="", "", SUMIFS(TableGantt[Carga Diaria], TableGantt[Recurso Asignado], $A5, TableGantt[Fecha de Inicio], "&lt;=" &amp; I$1, TableGantt[Fecha de Fin], "&gt;" &amp; I$1))</f>
        <v>0</v>
      </c>
      <c r="J5" s="12">
        <f>IF($A5="", "", SUMIFS(TableGantt[Carga Diaria], TableGantt[Recurso Asignado], $A5, TableGantt[Fecha de Inicio], "&lt;=" &amp; J$1, TableGantt[Fecha de Fin], "&gt;" &amp; J$1))</f>
        <v>0</v>
      </c>
      <c r="K5" s="12">
        <f>IF($A5="", "", SUMIFS(TableGantt[Carga Diaria], TableGantt[Recurso Asignado], $A5, TableGantt[Fecha de Inicio], "&lt;=" &amp; K$1, TableGantt[Fecha de Fin], "&gt;" &amp; K$1))</f>
        <v>0</v>
      </c>
      <c r="L5" s="12">
        <f>IF($A5="", "", SUMIFS(TableGantt[Carga Diaria], TableGantt[Recurso Asignado], $A5, TableGantt[Fecha de Inicio], "&lt;=" &amp; L$1, TableGantt[Fecha de Fin], "&gt;" &amp; L$1))</f>
        <v>0</v>
      </c>
      <c r="M5" s="12">
        <f>IF($A5="", "", SUMIFS(TableGantt[Carga Diaria], TableGantt[Recurso Asignado], $A5, TableGantt[Fecha de Inicio], "&lt;=" &amp; M$1, TableGantt[Fecha de Fin], "&gt;" &amp; M$1))</f>
        <v>0</v>
      </c>
      <c r="N5" s="12">
        <f>IF($A5="", "", SUMIFS(TableGantt[Carga Diaria], TableGantt[Recurso Asignado], $A5, TableGantt[Fecha de Inicio], "&lt;=" &amp; N$1, TableGantt[Fecha de Fin], "&gt;" &amp; N$1))</f>
        <v>0</v>
      </c>
      <c r="O5" s="12">
        <f>IF($A5="", "", SUMIFS(TableGantt[Carga Diaria], TableGantt[Recurso Asignado], $A5, TableGantt[Fecha de Inicio], "&lt;=" &amp; O$1, TableGantt[Fecha de Fin], "&gt;" &amp; O$1))</f>
        <v>0</v>
      </c>
      <c r="P5" s="12">
        <f>IF($A5="", "", SUMIFS(TableGantt[Carga Diaria], TableGantt[Recurso Asignado], $A5, TableGantt[Fecha de Inicio], "&lt;=" &amp; P$1, TableGantt[Fecha de Fin], "&gt;" &amp; P$1))</f>
        <v>0</v>
      </c>
      <c r="Q5" s="12">
        <f>IF($A5="", "", SUMIFS(TableGantt[Carga Diaria], TableGantt[Recurso Asignado], $A5, TableGantt[Fecha de Inicio], "&lt;=" &amp; Q$1, TableGantt[Fecha de Fin], "&gt;" &amp; Q$1))</f>
        <v>0</v>
      </c>
      <c r="R5" s="12">
        <f>IF($A5="", "", SUMIFS(TableGantt[Carga Diaria], TableGantt[Recurso Asignado], $A5, TableGantt[Fecha de Inicio], "&lt;=" &amp; R$1, TableGantt[Fecha de Fin], "&gt;" &amp; R$1))</f>
        <v>0</v>
      </c>
      <c r="S5" s="12">
        <f>IF($A5="", "", SUMIFS(TableGantt[Carga Diaria], TableGantt[Recurso Asignado], $A5, TableGantt[Fecha de Inicio], "&lt;=" &amp; S$1, TableGantt[Fecha de Fin], "&gt;" &amp; S$1))</f>
        <v>0</v>
      </c>
      <c r="T5" s="12">
        <f>IF($A5="", "", SUMIFS(TableGantt[Carga Diaria], TableGantt[Recurso Asignado], $A5, TableGantt[Fecha de Inicio], "&lt;=" &amp; T$1, TableGantt[Fecha de Fin], "&gt;" &amp; T$1))</f>
        <v>0</v>
      </c>
      <c r="U5" s="12">
        <f>IF($A5="", "", SUMIFS(TableGantt[Carga Diaria], TableGantt[Recurso Asignado], $A5, TableGantt[Fecha de Inicio], "&lt;=" &amp; U$1, TableGantt[Fecha de Fin], "&gt;" &amp; U$1))</f>
        <v>0</v>
      </c>
      <c r="V5" s="12">
        <f>IF($A5="", "", SUMIFS(TableGantt[Carga Diaria], TableGantt[Recurso Asignado], $A5, TableGantt[Fecha de Inicio], "&lt;=" &amp; V$1, TableGantt[Fecha de Fin], "&gt;" &amp; V$1))</f>
        <v>0</v>
      </c>
      <c r="W5" s="12">
        <f>IF($A5="", "", SUMIFS(TableGantt[Carga Diaria], TableGantt[Recurso Asignado], $A5, TableGantt[Fecha de Inicio], "&lt;=" &amp; W$1, TableGantt[Fecha de Fin], "&gt;" &amp; W$1))</f>
        <v>0</v>
      </c>
      <c r="X5" s="12">
        <f>IF($A5="", "", SUMIFS(TableGantt[Carga Diaria], TableGantt[Recurso Asignado], $A5, TableGantt[Fecha de Inicio], "&lt;=" &amp; X$1, TableGantt[Fecha de Fin], "&gt;" &amp; X$1))</f>
        <v>0</v>
      </c>
      <c r="Y5" s="12">
        <f>IF($A5="", "", SUMIFS(TableGantt[Carga Diaria], TableGantt[Recurso Asignado], $A5, TableGantt[Fecha de Inicio], "&lt;=" &amp; Y$1, TableGantt[Fecha de Fin], "&gt;" &amp; Y$1))</f>
        <v>0</v>
      </c>
      <c r="Z5" s="12">
        <f>IF($A5="", "", SUMIFS(TableGantt[Carga Diaria], TableGantt[Recurso Asignado], $A5, TableGantt[Fecha de Inicio], "&lt;=" &amp; Z$1, TableGantt[Fecha de Fin], "&gt;" &amp; Z$1))</f>
        <v>0</v>
      </c>
      <c r="AA5" s="12">
        <f>IF($A5="", "", SUMIFS(TableGantt[Carga Diaria], TableGantt[Recurso Asignado], $A5, TableGantt[Fecha de Inicio], "&lt;=" &amp; AA$1, TableGantt[Fecha de Fin], "&gt;" &amp; AA$1))</f>
        <v>0</v>
      </c>
      <c r="AB5" s="12">
        <f>IF($A5="", "", SUMIFS(TableGantt[Carga Diaria], TableGantt[Recurso Asignado], $A5, TableGantt[Fecha de Inicio], "&lt;=" &amp; AB$1, TableGantt[Fecha de Fin], "&gt;" &amp; AB$1))</f>
        <v>0</v>
      </c>
      <c r="AC5" s="12">
        <f>IF($A5="", "", SUMIFS(TableGantt[Carga Diaria], TableGantt[Recurso Asignado], $A5, TableGantt[Fecha de Inicio], "&lt;=" &amp; AC$1, TableGantt[Fecha de Fin], "&gt;" &amp; AC$1))</f>
        <v>0</v>
      </c>
      <c r="AD5" s="12">
        <f>IF($A5="", "", SUMIFS(TableGantt[Carga Diaria], TableGantt[Recurso Asignado], $A5, TableGantt[Fecha de Inicio], "&lt;=" &amp; AD$1, TableGantt[Fecha de Fin], "&gt;" &amp; AD$1))</f>
        <v>0</v>
      </c>
      <c r="AE5" s="12">
        <f>IF($A5="", "", SUMIFS(TableGantt[Carga Diaria], TableGantt[Recurso Asignado], $A5, TableGantt[Fecha de Inicio], "&lt;=" &amp; AE$1, TableGantt[Fecha de Fin], "&gt;" &amp; AE$1))</f>
        <v>0</v>
      </c>
    </row>
    <row r="6" spans="1:31" x14ac:dyDescent="0.35">
      <c r="A6" s="12" t="str">
        <f>IFERROR(INDEX(TableRecursos[Nombre del Recurso], 5), "")</f>
        <v>Equipo Externo</v>
      </c>
      <c r="B6" s="12">
        <f>IF($A6="", "", SUMIFS(TableGantt[Carga Diaria], TableGantt[Recurso Asignado], $A6, TableGantt[Fecha de Inicio], "&lt;=" &amp; B$1, TableGantt[Fecha de Fin], "&gt;" &amp; B$1))</f>
        <v>0</v>
      </c>
      <c r="C6" s="12">
        <f>IF($A6="", "", SUMIFS(TableGantt[Carga Diaria], TableGantt[Recurso Asignado], $A6, TableGantt[Fecha de Inicio], "&lt;=" &amp; C$1, TableGantt[Fecha de Fin], "&gt;" &amp; C$1))</f>
        <v>0</v>
      </c>
      <c r="D6" s="12">
        <f>IF($A6="", "", SUMIFS(TableGantt[Carga Diaria], TableGantt[Recurso Asignado], $A6, TableGantt[Fecha de Inicio], "&lt;=" &amp; D$1, TableGantt[Fecha de Fin], "&gt;" &amp; D$1))</f>
        <v>0</v>
      </c>
      <c r="E6" s="12">
        <f>IF($A6="", "", SUMIFS(TableGantt[Carga Diaria], TableGantt[Recurso Asignado], $A6, TableGantt[Fecha de Inicio], "&lt;=" &amp; E$1, TableGantt[Fecha de Fin], "&gt;" &amp; E$1))</f>
        <v>0</v>
      </c>
      <c r="F6" s="12">
        <f>IF($A6="", "", SUMIFS(TableGantt[Carga Diaria], TableGantt[Recurso Asignado], $A6, TableGantt[Fecha de Inicio], "&lt;=" &amp; F$1, TableGantt[Fecha de Fin], "&gt;" &amp; F$1))</f>
        <v>0</v>
      </c>
      <c r="G6" s="12">
        <f>IF($A6="", "", SUMIFS(TableGantt[Carga Diaria], TableGantt[Recurso Asignado], $A6, TableGantt[Fecha de Inicio], "&lt;=" &amp; G$1, TableGantt[Fecha de Fin], "&gt;" &amp; G$1))</f>
        <v>0</v>
      </c>
      <c r="H6" s="12">
        <f>IF($A6="", "", SUMIFS(TableGantt[Carga Diaria], TableGantt[Recurso Asignado], $A6, TableGantt[Fecha de Inicio], "&lt;=" &amp; H$1, TableGantt[Fecha de Fin], "&gt;" &amp; H$1))</f>
        <v>0</v>
      </c>
      <c r="I6" s="12">
        <f>IF($A6="", "", SUMIFS(TableGantt[Carga Diaria], TableGantt[Recurso Asignado], $A6, TableGantt[Fecha de Inicio], "&lt;=" &amp; I$1, TableGantt[Fecha de Fin], "&gt;" &amp; I$1))</f>
        <v>0</v>
      </c>
      <c r="J6" s="12">
        <f>IF($A6="", "", SUMIFS(TableGantt[Carga Diaria], TableGantt[Recurso Asignado], $A6, TableGantt[Fecha de Inicio], "&lt;=" &amp; J$1, TableGantt[Fecha de Fin], "&gt;" &amp; J$1))</f>
        <v>0</v>
      </c>
      <c r="K6" s="12">
        <f>IF($A6="", "", SUMIFS(TableGantt[Carga Diaria], TableGantt[Recurso Asignado], $A6, TableGantt[Fecha de Inicio], "&lt;=" &amp; K$1, TableGantt[Fecha de Fin], "&gt;" &amp; K$1))</f>
        <v>0</v>
      </c>
      <c r="L6" s="12">
        <f>IF($A6="", "", SUMIFS(TableGantt[Carga Diaria], TableGantt[Recurso Asignado], $A6, TableGantt[Fecha de Inicio], "&lt;=" &amp; L$1, TableGantt[Fecha de Fin], "&gt;" &amp; L$1))</f>
        <v>0</v>
      </c>
      <c r="M6" s="12">
        <f>IF($A6="", "", SUMIFS(TableGantt[Carga Diaria], TableGantt[Recurso Asignado], $A6, TableGantt[Fecha de Inicio], "&lt;=" &amp; M$1, TableGantt[Fecha de Fin], "&gt;" &amp; M$1))</f>
        <v>0</v>
      </c>
      <c r="N6" s="12">
        <f>IF($A6="", "", SUMIFS(TableGantt[Carga Diaria], TableGantt[Recurso Asignado], $A6, TableGantt[Fecha de Inicio], "&lt;=" &amp; N$1, TableGantt[Fecha de Fin], "&gt;" &amp; N$1))</f>
        <v>0</v>
      </c>
      <c r="O6" s="12">
        <f>IF($A6="", "", SUMIFS(TableGantt[Carga Diaria], TableGantt[Recurso Asignado], $A6, TableGantt[Fecha de Inicio], "&lt;=" &amp; O$1, TableGantt[Fecha de Fin], "&gt;" &amp; O$1))</f>
        <v>0</v>
      </c>
      <c r="P6" s="12">
        <f>IF($A6="", "", SUMIFS(TableGantt[Carga Diaria], TableGantt[Recurso Asignado], $A6, TableGantt[Fecha de Inicio], "&lt;=" &amp; P$1, TableGantt[Fecha de Fin], "&gt;" &amp; P$1))</f>
        <v>0</v>
      </c>
      <c r="Q6" s="12">
        <f>IF($A6="", "", SUMIFS(TableGantt[Carga Diaria], TableGantt[Recurso Asignado], $A6, TableGantt[Fecha de Inicio], "&lt;=" &amp; Q$1, TableGantt[Fecha de Fin], "&gt;" &amp; Q$1))</f>
        <v>0</v>
      </c>
      <c r="R6" s="12">
        <f>IF($A6="", "", SUMIFS(TableGantt[Carga Diaria], TableGantt[Recurso Asignado], $A6, TableGantt[Fecha de Inicio], "&lt;=" &amp; R$1, TableGantt[Fecha de Fin], "&gt;" &amp; R$1))</f>
        <v>0</v>
      </c>
      <c r="S6" s="12">
        <f>IF($A6="", "", SUMIFS(TableGantt[Carga Diaria], TableGantt[Recurso Asignado], $A6, TableGantt[Fecha de Inicio], "&lt;=" &amp; S$1, TableGantt[Fecha de Fin], "&gt;" &amp; S$1))</f>
        <v>8</v>
      </c>
      <c r="T6" s="12">
        <f>IF($A6="", "", SUMIFS(TableGantt[Carga Diaria], TableGantt[Recurso Asignado], $A6, TableGantt[Fecha de Inicio], "&lt;=" &amp; T$1, TableGantt[Fecha de Fin], "&gt;" &amp; T$1))</f>
        <v>8</v>
      </c>
      <c r="U6" s="12">
        <f>IF($A6="", "", SUMIFS(TableGantt[Carga Diaria], TableGantt[Recurso Asignado], $A6, TableGantt[Fecha de Inicio], "&lt;=" &amp; U$1, TableGantt[Fecha de Fin], "&gt;" &amp; U$1))</f>
        <v>0</v>
      </c>
      <c r="V6" s="12">
        <f>IF($A6="", "", SUMIFS(TableGantt[Carga Diaria], TableGantt[Recurso Asignado], $A6, TableGantt[Fecha de Inicio], "&lt;=" &amp; V$1, TableGantt[Fecha de Fin], "&gt;" &amp; V$1))</f>
        <v>0</v>
      </c>
      <c r="W6" s="12">
        <f>IF($A6="", "", SUMIFS(TableGantt[Carga Diaria], TableGantt[Recurso Asignado], $A6, TableGantt[Fecha de Inicio], "&lt;=" &amp; W$1, TableGantt[Fecha de Fin], "&gt;" &amp; W$1))</f>
        <v>0</v>
      </c>
      <c r="X6" s="12">
        <f>IF($A6="", "", SUMIFS(TableGantt[Carga Diaria], TableGantt[Recurso Asignado], $A6, TableGantt[Fecha de Inicio], "&lt;=" &amp; X$1, TableGantt[Fecha de Fin], "&gt;" &amp; X$1))</f>
        <v>0</v>
      </c>
      <c r="Y6" s="12">
        <f>IF($A6="", "", SUMIFS(TableGantt[Carga Diaria], TableGantt[Recurso Asignado], $A6, TableGantt[Fecha de Inicio], "&lt;=" &amp; Y$1, TableGantt[Fecha de Fin], "&gt;" &amp; Y$1))</f>
        <v>0</v>
      </c>
      <c r="Z6" s="12">
        <f>IF($A6="", "", SUMIFS(TableGantt[Carga Diaria], TableGantt[Recurso Asignado], $A6, TableGantt[Fecha de Inicio], "&lt;=" &amp; Z$1, TableGantt[Fecha de Fin], "&gt;" &amp; Z$1))</f>
        <v>0</v>
      </c>
      <c r="AA6" s="12">
        <f>IF($A6="", "", SUMIFS(TableGantt[Carga Diaria], TableGantt[Recurso Asignado], $A6, TableGantt[Fecha de Inicio], "&lt;=" &amp; AA$1, TableGantt[Fecha de Fin], "&gt;" &amp; AA$1))</f>
        <v>0</v>
      </c>
      <c r="AB6" s="12">
        <f>IF($A6="", "", SUMIFS(TableGantt[Carga Diaria], TableGantt[Recurso Asignado], $A6, TableGantt[Fecha de Inicio], "&lt;=" &amp; AB$1, TableGantt[Fecha de Fin], "&gt;" &amp; AB$1))</f>
        <v>0</v>
      </c>
      <c r="AC6" s="12">
        <f>IF($A6="", "", SUMIFS(TableGantt[Carga Diaria], TableGantt[Recurso Asignado], $A6, TableGantt[Fecha de Inicio], "&lt;=" &amp; AC$1, TableGantt[Fecha de Fin], "&gt;" &amp; AC$1))</f>
        <v>0</v>
      </c>
      <c r="AD6" s="12">
        <f>IF($A6="", "", SUMIFS(TableGantt[Carga Diaria], TableGantt[Recurso Asignado], $A6, TableGantt[Fecha de Inicio], "&lt;=" &amp; AD$1, TableGantt[Fecha de Fin], "&gt;" &amp; AD$1))</f>
        <v>0</v>
      </c>
      <c r="AE6" s="12">
        <f>IF($A6="", "", SUMIFS(TableGantt[Carga Diaria], TableGantt[Recurso Asignado], $A6, TableGantt[Fecha de Inicio], "&lt;=" &amp; AE$1, TableGantt[Fecha de Fin], "&gt;" &amp; AE$1))</f>
        <v>0</v>
      </c>
    </row>
    <row r="7" spans="1:31" x14ac:dyDescent="0.35">
      <c r="A7" s="12" t="str">
        <f>IFERROR(INDEX(TableRecursos[Nombre del Recurso], 6), "")</f>
        <v>Programador 2</v>
      </c>
      <c r="B7" s="12">
        <f>IF($A7="", "", SUMIFS(TableGantt[Carga Diaria], TableGantt[Recurso Asignado], $A7, TableGantt[Fecha de Inicio], "&lt;=" &amp; B$1, TableGantt[Fecha de Fin], "&gt;" &amp; B$1))</f>
        <v>0</v>
      </c>
      <c r="C7" s="12">
        <f>IF($A7="", "", SUMIFS(TableGantt[Carga Diaria], TableGantt[Recurso Asignado], $A7, TableGantt[Fecha de Inicio], "&lt;=" &amp; C$1, TableGantt[Fecha de Fin], "&gt;" &amp; C$1))</f>
        <v>0</v>
      </c>
      <c r="D7" s="12">
        <f>IF($A7="", "", SUMIFS(TableGantt[Carga Diaria], TableGantt[Recurso Asignado], $A7, TableGantt[Fecha de Inicio], "&lt;=" &amp; D$1, TableGantt[Fecha de Fin], "&gt;" &amp; D$1))</f>
        <v>0</v>
      </c>
      <c r="E7" s="12">
        <f>IF($A7="", "", SUMIFS(TableGantt[Carga Diaria], TableGantt[Recurso Asignado], $A7, TableGantt[Fecha de Inicio], "&lt;=" &amp; E$1, TableGantt[Fecha de Fin], "&gt;" &amp; E$1))</f>
        <v>0</v>
      </c>
      <c r="F7" s="12">
        <f>IF($A7="", "", SUMIFS(TableGantt[Carga Diaria], TableGantt[Recurso Asignado], $A7, TableGantt[Fecha de Inicio], "&lt;=" &amp; F$1, TableGantt[Fecha de Fin], "&gt;" &amp; F$1))</f>
        <v>0</v>
      </c>
      <c r="G7" s="12">
        <f>IF($A7="", "", SUMIFS(TableGantt[Carga Diaria], TableGantt[Recurso Asignado], $A7, TableGantt[Fecha de Inicio], "&lt;=" &amp; G$1, TableGantt[Fecha de Fin], "&gt;" &amp; G$1))</f>
        <v>0</v>
      </c>
      <c r="H7" s="12">
        <f>IF($A7="", "", SUMIFS(TableGantt[Carga Diaria], TableGantt[Recurso Asignado], $A7, TableGantt[Fecha de Inicio], "&lt;=" &amp; H$1, TableGantt[Fecha de Fin], "&gt;" &amp; H$1))</f>
        <v>0</v>
      </c>
      <c r="I7" s="12">
        <f>IF($A7="", "", SUMIFS(TableGantt[Carga Diaria], TableGantt[Recurso Asignado], $A7, TableGantt[Fecha de Inicio], "&lt;=" &amp; I$1, TableGantt[Fecha de Fin], "&gt;" &amp; I$1))</f>
        <v>0</v>
      </c>
      <c r="J7" s="12">
        <f>IF($A7="", "", SUMIFS(TableGantt[Carga Diaria], TableGantt[Recurso Asignado], $A7, TableGantt[Fecha de Inicio], "&lt;=" &amp; J$1, TableGantt[Fecha de Fin], "&gt;" &amp; J$1))</f>
        <v>0</v>
      </c>
      <c r="K7" s="12">
        <f>IF($A7="", "", SUMIFS(TableGantt[Carga Diaria], TableGantt[Recurso Asignado], $A7, TableGantt[Fecha de Inicio], "&lt;=" &amp; K$1, TableGantt[Fecha de Fin], "&gt;" &amp; K$1))</f>
        <v>0</v>
      </c>
      <c r="L7" s="12">
        <f>IF($A7="", "", SUMIFS(TableGantt[Carga Diaria], TableGantt[Recurso Asignado], $A7, TableGantt[Fecha de Inicio], "&lt;=" &amp; L$1, TableGantt[Fecha de Fin], "&gt;" &amp; L$1))</f>
        <v>0</v>
      </c>
      <c r="M7" s="12">
        <f>IF($A7="", "", SUMIFS(TableGantt[Carga Diaria], TableGantt[Recurso Asignado], $A7, TableGantt[Fecha de Inicio], "&lt;=" &amp; M$1, TableGantt[Fecha de Fin], "&gt;" &amp; M$1))</f>
        <v>0</v>
      </c>
      <c r="N7" s="12">
        <f>IF($A7="", "", SUMIFS(TableGantt[Carga Diaria], TableGantt[Recurso Asignado], $A7, TableGantt[Fecha de Inicio], "&lt;=" &amp; N$1, TableGantt[Fecha de Fin], "&gt;" &amp; N$1))</f>
        <v>0</v>
      </c>
      <c r="O7" s="12">
        <f>IF($A7="", "", SUMIFS(TableGantt[Carga Diaria], TableGantt[Recurso Asignado], $A7, TableGantt[Fecha de Inicio], "&lt;=" &amp; O$1, TableGantt[Fecha de Fin], "&gt;" &amp; O$1))</f>
        <v>0</v>
      </c>
      <c r="P7" s="12">
        <f>IF($A7="", "", SUMIFS(TableGantt[Carga Diaria], TableGantt[Recurso Asignado], $A7, TableGantt[Fecha de Inicio], "&lt;=" &amp; P$1, TableGantt[Fecha de Fin], "&gt;" &amp; P$1))</f>
        <v>0</v>
      </c>
      <c r="Q7" s="12">
        <f>IF($A7="", "", SUMIFS(TableGantt[Carga Diaria], TableGantt[Recurso Asignado], $A7, TableGantt[Fecha de Inicio], "&lt;=" &amp; Q$1, TableGantt[Fecha de Fin], "&gt;" &amp; Q$1))</f>
        <v>0</v>
      </c>
      <c r="R7" s="12">
        <f>IF($A7="", "", SUMIFS(TableGantt[Carga Diaria], TableGantt[Recurso Asignado], $A7, TableGantt[Fecha de Inicio], "&lt;=" &amp; R$1, TableGantt[Fecha de Fin], "&gt;" &amp; R$1))</f>
        <v>0</v>
      </c>
      <c r="S7" s="12">
        <f>IF($A7="", "", SUMIFS(TableGantt[Carga Diaria], TableGantt[Recurso Asignado], $A7, TableGantt[Fecha de Inicio], "&lt;=" &amp; S$1, TableGantt[Fecha de Fin], "&gt;" &amp; S$1))</f>
        <v>0</v>
      </c>
      <c r="T7" s="12">
        <f>IF($A7="", "", SUMIFS(TableGantt[Carga Diaria], TableGantt[Recurso Asignado], $A7, TableGantt[Fecha de Inicio], "&lt;=" &amp; T$1, TableGantt[Fecha de Fin], "&gt;" &amp; T$1))</f>
        <v>0</v>
      </c>
      <c r="U7" s="12">
        <f>IF($A7="", "", SUMIFS(TableGantt[Carga Diaria], TableGantt[Recurso Asignado], $A7, TableGantt[Fecha de Inicio], "&lt;=" &amp; U$1, TableGantt[Fecha de Fin], "&gt;" &amp; U$1))</f>
        <v>0</v>
      </c>
      <c r="V7" s="12">
        <f>IF($A7="", "", SUMIFS(TableGantt[Carga Diaria], TableGantt[Recurso Asignado], $A7, TableGantt[Fecha de Inicio], "&lt;=" &amp; V$1, TableGantt[Fecha de Fin], "&gt;" &amp; V$1))</f>
        <v>0</v>
      </c>
      <c r="W7" s="12">
        <f>IF($A7="", "", SUMIFS(TableGantt[Carga Diaria], TableGantt[Recurso Asignado], $A7, TableGantt[Fecha de Inicio], "&lt;=" &amp; W$1, TableGantt[Fecha de Fin], "&gt;" &amp; W$1))</f>
        <v>0</v>
      </c>
      <c r="X7" s="12">
        <f>IF($A7="", "", SUMIFS(TableGantt[Carga Diaria], TableGantt[Recurso Asignado], $A7, TableGantt[Fecha de Inicio], "&lt;=" &amp; X$1, TableGantt[Fecha de Fin], "&gt;" &amp; X$1))</f>
        <v>0</v>
      </c>
      <c r="Y7" s="12">
        <f>IF($A7="", "", SUMIFS(TableGantt[Carga Diaria], TableGantt[Recurso Asignado], $A7, TableGantt[Fecha de Inicio], "&lt;=" &amp; Y$1, TableGantt[Fecha de Fin], "&gt;" &amp; Y$1))</f>
        <v>0</v>
      </c>
      <c r="Z7" s="12">
        <f>IF($A7="", "", SUMIFS(TableGantt[Carga Diaria], TableGantt[Recurso Asignado], $A7, TableGantt[Fecha de Inicio], "&lt;=" &amp; Z$1, TableGantt[Fecha de Fin], "&gt;" &amp; Z$1))</f>
        <v>0</v>
      </c>
      <c r="AA7" s="12">
        <f>IF($A7="", "", SUMIFS(TableGantt[Carga Diaria], TableGantt[Recurso Asignado], $A7, TableGantt[Fecha de Inicio], "&lt;=" &amp; AA$1, TableGantt[Fecha de Fin], "&gt;" &amp; AA$1))</f>
        <v>0</v>
      </c>
      <c r="AB7" s="12">
        <f>IF($A7="", "", SUMIFS(TableGantt[Carga Diaria], TableGantt[Recurso Asignado], $A7, TableGantt[Fecha de Inicio], "&lt;=" &amp; AB$1, TableGantt[Fecha de Fin], "&gt;" &amp; AB$1))</f>
        <v>0</v>
      </c>
      <c r="AC7" s="12">
        <f>IF($A7="", "", SUMIFS(TableGantt[Carga Diaria], TableGantt[Recurso Asignado], $A7, TableGantt[Fecha de Inicio], "&lt;=" &amp; AC$1, TableGantt[Fecha de Fin], "&gt;" &amp; AC$1))</f>
        <v>0</v>
      </c>
      <c r="AD7" s="12">
        <f>IF($A7="", "", SUMIFS(TableGantt[Carga Diaria], TableGantt[Recurso Asignado], $A7, TableGantt[Fecha de Inicio], "&lt;=" &amp; AD$1, TableGantt[Fecha de Fin], "&gt;" &amp; AD$1))</f>
        <v>0</v>
      </c>
      <c r="AE7" s="12">
        <f>IF($A7="", "", SUMIFS(TableGantt[Carga Diaria], TableGantt[Recurso Asignado], $A7, TableGantt[Fecha de Inicio], "&lt;=" &amp; AE$1, TableGantt[Fecha de Fin], "&gt;" &amp; AE$1))</f>
        <v>0</v>
      </c>
    </row>
    <row r="8" spans="1:31" x14ac:dyDescent="0.35">
      <c r="A8" s="12" t="str">
        <f>IFERROR(INDEX(TableRecursos[Nombre del Recurso], 7), "")</f>
        <v>Programador 3</v>
      </c>
      <c r="B8" s="12">
        <f>IF($A8="", "", SUMIFS(TableGantt[Carga Diaria], TableGantt[Recurso Asignado], $A8, TableGantt[Fecha de Inicio], "&lt;=" &amp; B$1, TableGantt[Fecha de Fin], "&gt;" &amp; B$1))</f>
        <v>0</v>
      </c>
      <c r="C8" s="12">
        <f>IF($A8="", "", SUMIFS(TableGantt[Carga Diaria], TableGantt[Recurso Asignado], $A8, TableGantt[Fecha de Inicio], "&lt;=" &amp; C$1, TableGantt[Fecha de Fin], "&gt;" &amp; C$1))</f>
        <v>0</v>
      </c>
      <c r="D8" s="12">
        <f>IF($A8="", "", SUMIFS(TableGantt[Carga Diaria], TableGantt[Recurso Asignado], $A8, TableGantt[Fecha de Inicio], "&lt;=" &amp; D$1, TableGantt[Fecha de Fin], "&gt;" &amp; D$1))</f>
        <v>0</v>
      </c>
      <c r="E8" s="12">
        <f>IF($A8="", "", SUMIFS(TableGantt[Carga Diaria], TableGantt[Recurso Asignado], $A8, TableGantt[Fecha de Inicio], "&lt;=" &amp; E$1, TableGantt[Fecha de Fin], "&gt;" &amp; E$1))</f>
        <v>0</v>
      </c>
      <c r="F8" s="12">
        <f>IF($A8="", "", SUMIFS(TableGantt[Carga Diaria], TableGantt[Recurso Asignado], $A8, TableGantt[Fecha de Inicio], "&lt;=" &amp; F$1, TableGantt[Fecha de Fin], "&gt;" &amp; F$1))</f>
        <v>0</v>
      </c>
      <c r="G8" s="12">
        <f>IF($A8="", "", SUMIFS(TableGantt[Carga Diaria], TableGantt[Recurso Asignado], $A8, TableGantt[Fecha de Inicio], "&lt;=" &amp; G$1, TableGantt[Fecha de Fin], "&gt;" &amp; G$1))</f>
        <v>0</v>
      </c>
      <c r="H8" s="12">
        <f>IF($A8="", "", SUMIFS(TableGantt[Carga Diaria], TableGantt[Recurso Asignado], $A8, TableGantt[Fecha de Inicio], "&lt;=" &amp; H$1, TableGantt[Fecha de Fin], "&gt;" &amp; H$1))</f>
        <v>0</v>
      </c>
      <c r="I8" s="12">
        <f>IF($A8="", "", SUMIFS(TableGantt[Carga Diaria], TableGantt[Recurso Asignado], $A8, TableGantt[Fecha de Inicio], "&lt;=" &amp; I$1, TableGantt[Fecha de Fin], "&gt;" &amp; I$1))</f>
        <v>0</v>
      </c>
      <c r="J8" s="12">
        <f>IF($A8="", "", SUMIFS(TableGantt[Carga Diaria], TableGantt[Recurso Asignado], $A8, TableGantt[Fecha de Inicio], "&lt;=" &amp; J$1, TableGantt[Fecha de Fin], "&gt;" &amp; J$1))</f>
        <v>0</v>
      </c>
      <c r="K8" s="12">
        <f>IF($A8="", "", SUMIFS(TableGantt[Carga Diaria], TableGantt[Recurso Asignado], $A8, TableGantt[Fecha de Inicio], "&lt;=" &amp; K$1, TableGantt[Fecha de Fin], "&gt;" &amp; K$1))</f>
        <v>0</v>
      </c>
      <c r="L8" s="12">
        <f>IF($A8="", "", SUMIFS(TableGantt[Carga Diaria], TableGantt[Recurso Asignado], $A8, TableGantt[Fecha de Inicio], "&lt;=" &amp; L$1, TableGantt[Fecha de Fin], "&gt;" &amp; L$1))</f>
        <v>0</v>
      </c>
      <c r="M8" s="12">
        <f>IF($A8="", "", SUMIFS(TableGantt[Carga Diaria], TableGantt[Recurso Asignado], $A8, TableGantt[Fecha de Inicio], "&lt;=" &amp; M$1, TableGantt[Fecha de Fin], "&gt;" &amp; M$1))</f>
        <v>0</v>
      </c>
      <c r="N8" s="12">
        <f>IF($A8="", "", SUMIFS(TableGantt[Carga Diaria], TableGantt[Recurso Asignado], $A8, TableGantt[Fecha de Inicio], "&lt;=" &amp; N$1, TableGantt[Fecha de Fin], "&gt;" &amp; N$1))</f>
        <v>0</v>
      </c>
      <c r="O8" s="12">
        <f>IF($A8="", "", SUMIFS(TableGantt[Carga Diaria], TableGantt[Recurso Asignado], $A8, TableGantt[Fecha de Inicio], "&lt;=" &amp; O$1, TableGantt[Fecha de Fin], "&gt;" &amp; O$1))</f>
        <v>8</v>
      </c>
      <c r="P8" s="12">
        <f>IF($A8="", "", SUMIFS(TableGantt[Carga Diaria], TableGantt[Recurso Asignado], $A8, TableGantt[Fecha de Inicio], "&lt;=" &amp; P$1, TableGantt[Fecha de Fin], "&gt;" &amp; P$1))</f>
        <v>8</v>
      </c>
      <c r="Q8" s="12">
        <f>IF($A8="", "", SUMIFS(TableGantt[Carga Diaria], TableGantt[Recurso Asignado], $A8, TableGantt[Fecha de Inicio], "&lt;=" &amp; Q$1, TableGantt[Fecha de Fin], "&gt;" &amp; Q$1))</f>
        <v>0</v>
      </c>
      <c r="R8" s="12">
        <f>IF($A8="", "", SUMIFS(TableGantt[Carga Diaria], TableGantt[Recurso Asignado], $A8, TableGantt[Fecha de Inicio], "&lt;=" &amp; R$1, TableGantt[Fecha de Fin], "&gt;" &amp; R$1))</f>
        <v>0</v>
      </c>
      <c r="S8" s="12">
        <f>IF($A8="", "", SUMIFS(TableGantt[Carga Diaria], TableGantt[Recurso Asignado], $A8, TableGantt[Fecha de Inicio], "&lt;=" &amp; S$1, TableGantt[Fecha de Fin], "&gt;" &amp; S$1))</f>
        <v>0</v>
      </c>
      <c r="T8" s="12">
        <f>IF($A8="", "", SUMIFS(TableGantt[Carga Diaria], TableGantt[Recurso Asignado], $A8, TableGantt[Fecha de Inicio], "&lt;=" &amp; T$1, TableGantt[Fecha de Fin], "&gt;" &amp; T$1))</f>
        <v>0</v>
      </c>
      <c r="U8" s="12">
        <f>IF($A8="", "", SUMIFS(TableGantt[Carga Diaria], TableGantt[Recurso Asignado], $A8, TableGantt[Fecha de Inicio], "&lt;=" &amp; U$1, TableGantt[Fecha de Fin], "&gt;" &amp; U$1))</f>
        <v>0</v>
      </c>
      <c r="V8" s="12">
        <f>IF($A8="", "", SUMIFS(TableGantt[Carga Diaria], TableGantt[Recurso Asignado], $A8, TableGantt[Fecha de Inicio], "&lt;=" &amp; V$1, TableGantt[Fecha de Fin], "&gt;" &amp; V$1))</f>
        <v>0</v>
      </c>
      <c r="W8" s="12">
        <f>IF($A8="", "", SUMIFS(TableGantt[Carga Diaria], TableGantt[Recurso Asignado], $A8, TableGantt[Fecha de Inicio], "&lt;=" &amp; W$1, TableGantt[Fecha de Fin], "&gt;" &amp; W$1))</f>
        <v>0</v>
      </c>
      <c r="X8" s="12">
        <f>IF($A8="", "", SUMIFS(TableGantt[Carga Diaria], TableGantt[Recurso Asignado], $A8, TableGantt[Fecha de Inicio], "&lt;=" &amp; X$1, TableGantt[Fecha de Fin], "&gt;" &amp; X$1))</f>
        <v>0</v>
      </c>
      <c r="Y8" s="12">
        <f>IF($A8="", "", SUMIFS(TableGantt[Carga Diaria], TableGantt[Recurso Asignado], $A8, TableGantt[Fecha de Inicio], "&lt;=" &amp; Y$1, TableGantt[Fecha de Fin], "&gt;" &amp; Y$1))</f>
        <v>0</v>
      </c>
      <c r="Z8" s="12">
        <f>IF($A8="", "", SUMIFS(TableGantt[Carga Diaria], TableGantt[Recurso Asignado], $A8, TableGantt[Fecha de Inicio], "&lt;=" &amp; Z$1, TableGantt[Fecha de Fin], "&gt;" &amp; Z$1))</f>
        <v>0</v>
      </c>
      <c r="AA8" s="12">
        <f>IF($A8="", "", SUMIFS(TableGantt[Carga Diaria], TableGantt[Recurso Asignado], $A8, TableGantt[Fecha de Inicio], "&lt;=" &amp; AA$1, TableGantt[Fecha de Fin], "&gt;" &amp; AA$1))</f>
        <v>0</v>
      </c>
      <c r="AB8" s="12">
        <f>IF($A8="", "", SUMIFS(TableGantt[Carga Diaria], TableGantt[Recurso Asignado], $A8, TableGantt[Fecha de Inicio], "&lt;=" &amp; AB$1, TableGantt[Fecha de Fin], "&gt;" &amp; AB$1))</f>
        <v>0</v>
      </c>
      <c r="AC8" s="12">
        <f>IF($A8="", "", SUMIFS(TableGantt[Carga Diaria], TableGantt[Recurso Asignado], $A8, TableGantt[Fecha de Inicio], "&lt;=" &amp; AC$1, TableGantt[Fecha de Fin], "&gt;" &amp; AC$1))</f>
        <v>0</v>
      </c>
      <c r="AD8" s="12">
        <f>IF($A8="", "", SUMIFS(TableGantt[Carga Diaria], TableGantt[Recurso Asignado], $A8, TableGantt[Fecha de Inicio], "&lt;=" &amp; AD$1, TableGantt[Fecha de Fin], "&gt;" &amp; AD$1))</f>
        <v>0</v>
      </c>
      <c r="AE8" s="12">
        <f>IF($A8="", "", SUMIFS(TableGantt[Carga Diaria], TableGantt[Recurso Asignado], $A8, TableGantt[Fecha de Inicio], "&lt;=" &amp; AE$1, TableGantt[Fecha de Fin], "&gt;" &amp; AE$1))</f>
        <v>0</v>
      </c>
    </row>
    <row r="9" spans="1:31" x14ac:dyDescent="0.35">
      <c r="A9" s="12" t="str">
        <f>IFERROR(INDEX(TableRecursos[Nombre del Recurso], 8), "")</f>
        <v/>
      </c>
      <c r="B9" s="12" t="str">
        <f>IF($A9="", "", SUMIFS(TableGantt[Carga Diaria], TableGantt[Recurso Asignado], $A9, TableGantt[Fecha de Inicio], "&lt;=" &amp; B$1, TableGantt[Fecha de Fin], "&gt;" &amp; B$1))</f>
        <v/>
      </c>
      <c r="C9" s="12" t="str">
        <f>IF($A9="", "", SUMIFS(TableGantt[Carga Diaria], TableGantt[Recurso Asignado], $A9, TableGantt[Fecha de Inicio], "&lt;=" &amp; C$1, TableGantt[Fecha de Fin], "&gt;" &amp; C$1))</f>
        <v/>
      </c>
      <c r="D9" s="12" t="str">
        <f>IF($A9="", "", SUMIFS(TableGantt[Carga Diaria], TableGantt[Recurso Asignado], $A9, TableGantt[Fecha de Inicio], "&lt;=" &amp; D$1, TableGantt[Fecha de Fin], "&gt;" &amp; D$1))</f>
        <v/>
      </c>
      <c r="E9" s="12" t="str">
        <f>IF($A9="", "", SUMIFS(TableGantt[Carga Diaria], TableGantt[Recurso Asignado], $A9, TableGantt[Fecha de Inicio], "&lt;=" &amp; E$1, TableGantt[Fecha de Fin], "&gt;" &amp; E$1))</f>
        <v/>
      </c>
      <c r="F9" s="12" t="str">
        <f>IF($A9="", "", SUMIFS(TableGantt[Carga Diaria], TableGantt[Recurso Asignado], $A9, TableGantt[Fecha de Inicio], "&lt;=" &amp; F$1, TableGantt[Fecha de Fin], "&gt;" &amp; F$1))</f>
        <v/>
      </c>
      <c r="G9" s="12" t="str">
        <f>IF($A9="", "", SUMIFS(TableGantt[Carga Diaria], TableGantt[Recurso Asignado], $A9, TableGantt[Fecha de Inicio], "&lt;=" &amp; G$1, TableGantt[Fecha de Fin], "&gt;" &amp; G$1))</f>
        <v/>
      </c>
      <c r="H9" s="12" t="str">
        <f>IF($A9="", "", SUMIFS(TableGantt[Carga Diaria], TableGantt[Recurso Asignado], $A9, TableGantt[Fecha de Inicio], "&lt;=" &amp; H$1, TableGantt[Fecha de Fin], "&gt;" &amp; H$1))</f>
        <v/>
      </c>
      <c r="I9" s="12" t="str">
        <f>IF($A9="", "", SUMIFS(TableGantt[Carga Diaria], TableGantt[Recurso Asignado], $A9, TableGantt[Fecha de Inicio], "&lt;=" &amp; I$1, TableGantt[Fecha de Fin], "&gt;" &amp; I$1))</f>
        <v/>
      </c>
      <c r="J9" s="12" t="str">
        <f>IF($A9="", "", SUMIFS(TableGantt[Carga Diaria], TableGantt[Recurso Asignado], $A9, TableGantt[Fecha de Inicio], "&lt;=" &amp; J$1, TableGantt[Fecha de Fin], "&gt;" &amp; J$1))</f>
        <v/>
      </c>
      <c r="K9" s="12" t="str">
        <f>IF($A9="", "", SUMIFS(TableGantt[Carga Diaria], TableGantt[Recurso Asignado], $A9, TableGantt[Fecha de Inicio], "&lt;=" &amp; K$1, TableGantt[Fecha de Fin], "&gt;" &amp; K$1))</f>
        <v/>
      </c>
      <c r="L9" s="12" t="str">
        <f>IF($A9="", "", SUMIFS(TableGantt[Carga Diaria], TableGantt[Recurso Asignado], $A9, TableGantt[Fecha de Inicio], "&lt;=" &amp; L$1, TableGantt[Fecha de Fin], "&gt;" &amp; L$1))</f>
        <v/>
      </c>
      <c r="M9" s="12" t="str">
        <f>IF($A9="", "", SUMIFS(TableGantt[Carga Diaria], TableGantt[Recurso Asignado], $A9, TableGantt[Fecha de Inicio], "&lt;=" &amp; M$1, TableGantt[Fecha de Fin], "&gt;" &amp; M$1))</f>
        <v/>
      </c>
      <c r="N9" s="12" t="str">
        <f>IF($A9="", "", SUMIFS(TableGantt[Carga Diaria], TableGantt[Recurso Asignado], $A9, TableGantt[Fecha de Inicio], "&lt;=" &amp; N$1, TableGantt[Fecha de Fin], "&gt;" &amp; N$1))</f>
        <v/>
      </c>
      <c r="O9" s="12" t="str">
        <f>IF($A9="", "", SUMIFS(TableGantt[Carga Diaria], TableGantt[Recurso Asignado], $A9, TableGantt[Fecha de Inicio], "&lt;=" &amp; O$1, TableGantt[Fecha de Fin], "&gt;" &amp; O$1))</f>
        <v/>
      </c>
      <c r="P9" s="12" t="str">
        <f>IF($A9="", "", SUMIFS(TableGantt[Carga Diaria], TableGantt[Recurso Asignado], $A9, TableGantt[Fecha de Inicio], "&lt;=" &amp; P$1, TableGantt[Fecha de Fin], "&gt;" &amp; P$1))</f>
        <v/>
      </c>
      <c r="Q9" s="12" t="str">
        <f>IF($A9="", "", SUMIFS(TableGantt[Carga Diaria], TableGantt[Recurso Asignado], $A9, TableGantt[Fecha de Inicio], "&lt;=" &amp; Q$1, TableGantt[Fecha de Fin], "&gt;" &amp; Q$1))</f>
        <v/>
      </c>
      <c r="R9" s="12" t="str">
        <f>IF($A9="", "", SUMIFS(TableGantt[Carga Diaria], TableGantt[Recurso Asignado], $A9, TableGantt[Fecha de Inicio], "&lt;=" &amp; R$1, TableGantt[Fecha de Fin], "&gt;" &amp; R$1))</f>
        <v/>
      </c>
      <c r="S9" s="12" t="str">
        <f>IF($A9="", "", SUMIFS(TableGantt[Carga Diaria], TableGantt[Recurso Asignado], $A9, TableGantt[Fecha de Inicio], "&lt;=" &amp; S$1, TableGantt[Fecha de Fin], "&gt;" &amp; S$1))</f>
        <v/>
      </c>
      <c r="T9" s="12" t="str">
        <f>IF($A9="", "", SUMIFS(TableGantt[Carga Diaria], TableGantt[Recurso Asignado], $A9, TableGantt[Fecha de Inicio], "&lt;=" &amp; T$1, TableGantt[Fecha de Fin], "&gt;" &amp; T$1))</f>
        <v/>
      </c>
      <c r="U9" s="12" t="str">
        <f>IF($A9="", "", SUMIFS(TableGantt[Carga Diaria], TableGantt[Recurso Asignado], $A9, TableGantt[Fecha de Inicio], "&lt;=" &amp; U$1, TableGantt[Fecha de Fin], "&gt;" &amp; U$1))</f>
        <v/>
      </c>
      <c r="V9" s="12" t="str">
        <f>IF($A9="", "", SUMIFS(TableGantt[Carga Diaria], TableGantt[Recurso Asignado], $A9, TableGantt[Fecha de Inicio], "&lt;=" &amp; V$1, TableGantt[Fecha de Fin], "&gt;" &amp; V$1))</f>
        <v/>
      </c>
      <c r="W9" s="12" t="str">
        <f>IF($A9="", "", SUMIFS(TableGantt[Carga Diaria], TableGantt[Recurso Asignado], $A9, TableGantt[Fecha de Inicio], "&lt;=" &amp; W$1, TableGantt[Fecha de Fin], "&gt;" &amp; W$1))</f>
        <v/>
      </c>
      <c r="X9" s="12" t="str">
        <f>IF($A9="", "", SUMIFS(TableGantt[Carga Diaria], TableGantt[Recurso Asignado], $A9, TableGantt[Fecha de Inicio], "&lt;=" &amp; X$1, TableGantt[Fecha de Fin], "&gt;" &amp; X$1))</f>
        <v/>
      </c>
      <c r="Y9" s="12" t="str">
        <f>IF($A9="", "", SUMIFS(TableGantt[Carga Diaria], TableGantt[Recurso Asignado], $A9, TableGantt[Fecha de Inicio], "&lt;=" &amp; Y$1, TableGantt[Fecha de Fin], "&gt;" &amp; Y$1))</f>
        <v/>
      </c>
      <c r="Z9" s="12" t="str">
        <f>IF($A9="", "", SUMIFS(TableGantt[Carga Diaria], TableGantt[Recurso Asignado], $A9, TableGantt[Fecha de Inicio], "&lt;=" &amp; Z$1, TableGantt[Fecha de Fin], "&gt;" &amp; Z$1))</f>
        <v/>
      </c>
      <c r="AA9" s="12" t="str">
        <f>IF($A9="", "", SUMIFS(TableGantt[Carga Diaria], TableGantt[Recurso Asignado], $A9, TableGantt[Fecha de Inicio], "&lt;=" &amp; AA$1, TableGantt[Fecha de Fin], "&gt;" &amp; AA$1))</f>
        <v/>
      </c>
      <c r="AB9" s="12" t="str">
        <f>IF($A9="", "", SUMIFS(TableGantt[Carga Diaria], TableGantt[Recurso Asignado], $A9, TableGantt[Fecha de Inicio], "&lt;=" &amp; AB$1, TableGantt[Fecha de Fin], "&gt;" &amp; AB$1))</f>
        <v/>
      </c>
      <c r="AC9" s="12" t="str">
        <f>IF($A9="", "", SUMIFS(TableGantt[Carga Diaria], TableGantt[Recurso Asignado], $A9, TableGantt[Fecha de Inicio], "&lt;=" &amp; AC$1, TableGantt[Fecha de Fin], "&gt;" &amp; AC$1))</f>
        <v/>
      </c>
      <c r="AD9" s="12" t="str">
        <f>IF($A9="", "", SUMIFS(TableGantt[Carga Diaria], TableGantt[Recurso Asignado], $A9, TableGantt[Fecha de Inicio], "&lt;=" &amp; AD$1, TableGantt[Fecha de Fin], "&gt;" &amp; AD$1))</f>
        <v/>
      </c>
      <c r="AE9" s="12" t="str">
        <f>IF($A9="", "", SUMIFS(TableGantt[Carga Diaria], TableGantt[Recurso Asignado], $A9, TableGantt[Fecha de Inicio], "&lt;=" &amp; AE$1, TableGantt[Fecha de Fin], "&gt;" &amp; AE$1))</f>
        <v/>
      </c>
    </row>
    <row r="10" spans="1:31" x14ac:dyDescent="0.35">
      <c r="A10" s="12" t="str">
        <f>IFERROR(INDEX(TableRecursos[Nombre del Recurso], 9), "")</f>
        <v/>
      </c>
      <c r="B10" s="12" t="str">
        <f>IF($A10="", "", SUMIFS(TableGantt[Carga Diaria], TableGantt[Recurso Asignado], $A10, TableGantt[Fecha de Inicio], "&lt;=" &amp; B$1, TableGantt[Fecha de Fin], "&gt;" &amp; B$1))</f>
        <v/>
      </c>
      <c r="C10" s="12" t="str">
        <f>IF($A10="", "", SUMIFS(TableGantt[Carga Diaria], TableGantt[Recurso Asignado], $A10, TableGantt[Fecha de Inicio], "&lt;=" &amp; C$1, TableGantt[Fecha de Fin], "&gt;" &amp; C$1))</f>
        <v/>
      </c>
      <c r="D10" s="12" t="str">
        <f>IF($A10="", "", SUMIFS(TableGantt[Carga Diaria], TableGantt[Recurso Asignado], $A10, TableGantt[Fecha de Inicio], "&lt;=" &amp; D$1, TableGantt[Fecha de Fin], "&gt;" &amp; D$1))</f>
        <v/>
      </c>
      <c r="E10" s="12" t="str">
        <f>IF($A10="", "", SUMIFS(TableGantt[Carga Diaria], TableGantt[Recurso Asignado], $A10, TableGantt[Fecha de Inicio], "&lt;=" &amp; E$1, TableGantt[Fecha de Fin], "&gt;" &amp; E$1))</f>
        <v/>
      </c>
      <c r="F10" s="12" t="str">
        <f>IF($A10="", "", SUMIFS(TableGantt[Carga Diaria], TableGantt[Recurso Asignado], $A10, TableGantt[Fecha de Inicio], "&lt;=" &amp; F$1, TableGantt[Fecha de Fin], "&gt;" &amp; F$1))</f>
        <v/>
      </c>
      <c r="G10" s="12" t="str">
        <f>IF($A10="", "", SUMIFS(TableGantt[Carga Diaria], TableGantt[Recurso Asignado], $A10, TableGantt[Fecha de Inicio], "&lt;=" &amp; G$1, TableGantt[Fecha de Fin], "&gt;" &amp; G$1))</f>
        <v/>
      </c>
      <c r="H10" s="12" t="str">
        <f>IF($A10="", "", SUMIFS(TableGantt[Carga Diaria], TableGantt[Recurso Asignado], $A10, TableGantt[Fecha de Inicio], "&lt;=" &amp; H$1, TableGantt[Fecha de Fin], "&gt;" &amp; H$1))</f>
        <v/>
      </c>
      <c r="I10" s="12" t="str">
        <f>IF($A10="", "", SUMIFS(TableGantt[Carga Diaria], TableGantt[Recurso Asignado], $A10, TableGantt[Fecha de Inicio], "&lt;=" &amp; I$1, TableGantt[Fecha de Fin], "&gt;" &amp; I$1))</f>
        <v/>
      </c>
      <c r="J10" s="12" t="str">
        <f>IF($A10="", "", SUMIFS(TableGantt[Carga Diaria], TableGantt[Recurso Asignado], $A10, TableGantt[Fecha de Inicio], "&lt;=" &amp; J$1, TableGantt[Fecha de Fin], "&gt;" &amp; J$1))</f>
        <v/>
      </c>
      <c r="K10" s="12" t="str">
        <f>IF($A10="", "", SUMIFS(TableGantt[Carga Diaria], TableGantt[Recurso Asignado], $A10, TableGantt[Fecha de Inicio], "&lt;=" &amp; K$1, TableGantt[Fecha de Fin], "&gt;" &amp; K$1))</f>
        <v/>
      </c>
      <c r="L10" s="12" t="str">
        <f>IF($A10="", "", SUMIFS(TableGantt[Carga Diaria], TableGantt[Recurso Asignado], $A10, TableGantt[Fecha de Inicio], "&lt;=" &amp; L$1, TableGantt[Fecha de Fin], "&gt;" &amp; L$1))</f>
        <v/>
      </c>
      <c r="M10" s="12" t="str">
        <f>IF($A10="", "", SUMIFS(TableGantt[Carga Diaria], TableGantt[Recurso Asignado], $A10, TableGantt[Fecha de Inicio], "&lt;=" &amp; M$1, TableGantt[Fecha de Fin], "&gt;" &amp; M$1))</f>
        <v/>
      </c>
      <c r="N10" s="12" t="str">
        <f>IF($A10="", "", SUMIFS(TableGantt[Carga Diaria], TableGantt[Recurso Asignado], $A10, TableGantt[Fecha de Inicio], "&lt;=" &amp; N$1, TableGantt[Fecha de Fin], "&gt;" &amp; N$1))</f>
        <v/>
      </c>
      <c r="O10" s="12" t="str">
        <f>IF($A10="", "", SUMIFS(TableGantt[Carga Diaria], TableGantt[Recurso Asignado], $A10, TableGantt[Fecha de Inicio], "&lt;=" &amp; O$1, TableGantt[Fecha de Fin], "&gt;" &amp; O$1))</f>
        <v/>
      </c>
      <c r="P10" s="12" t="str">
        <f>IF($A10="", "", SUMIFS(TableGantt[Carga Diaria], TableGantt[Recurso Asignado], $A10, TableGantt[Fecha de Inicio], "&lt;=" &amp; P$1, TableGantt[Fecha de Fin], "&gt;" &amp; P$1))</f>
        <v/>
      </c>
      <c r="Q10" s="12" t="str">
        <f>IF($A10="", "", SUMIFS(TableGantt[Carga Diaria], TableGantt[Recurso Asignado], $A10, TableGantt[Fecha de Inicio], "&lt;=" &amp; Q$1, TableGantt[Fecha de Fin], "&gt;" &amp; Q$1))</f>
        <v/>
      </c>
      <c r="R10" s="12" t="str">
        <f>IF($A10="", "", SUMIFS(TableGantt[Carga Diaria], TableGantt[Recurso Asignado], $A10, TableGantt[Fecha de Inicio], "&lt;=" &amp; R$1, TableGantt[Fecha de Fin], "&gt;" &amp; R$1))</f>
        <v/>
      </c>
      <c r="S10" s="12" t="str">
        <f>IF($A10="", "", SUMIFS(TableGantt[Carga Diaria], TableGantt[Recurso Asignado], $A10, TableGantt[Fecha de Inicio], "&lt;=" &amp; S$1, TableGantt[Fecha de Fin], "&gt;" &amp; S$1))</f>
        <v/>
      </c>
      <c r="T10" s="12" t="str">
        <f>IF($A10="", "", SUMIFS(TableGantt[Carga Diaria], TableGantt[Recurso Asignado], $A10, TableGantt[Fecha de Inicio], "&lt;=" &amp; T$1, TableGantt[Fecha de Fin], "&gt;" &amp; T$1))</f>
        <v/>
      </c>
      <c r="U10" s="12" t="str">
        <f>IF($A10="", "", SUMIFS(TableGantt[Carga Diaria], TableGantt[Recurso Asignado], $A10, TableGantt[Fecha de Inicio], "&lt;=" &amp; U$1, TableGantt[Fecha de Fin], "&gt;" &amp; U$1))</f>
        <v/>
      </c>
      <c r="V10" s="12" t="str">
        <f>IF($A10="", "", SUMIFS(TableGantt[Carga Diaria], TableGantt[Recurso Asignado], $A10, TableGantt[Fecha de Inicio], "&lt;=" &amp; V$1, TableGantt[Fecha de Fin], "&gt;" &amp; V$1))</f>
        <v/>
      </c>
      <c r="W10" s="12" t="str">
        <f>IF($A10="", "", SUMIFS(TableGantt[Carga Diaria], TableGantt[Recurso Asignado], $A10, TableGantt[Fecha de Inicio], "&lt;=" &amp; W$1, TableGantt[Fecha de Fin], "&gt;" &amp; W$1))</f>
        <v/>
      </c>
      <c r="X10" s="12" t="str">
        <f>IF($A10="", "", SUMIFS(TableGantt[Carga Diaria], TableGantt[Recurso Asignado], $A10, TableGantt[Fecha de Inicio], "&lt;=" &amp; X$1, TableGantt[Fecha de Fin], "&gt;" &amp; X$1))</f>
        <v/>
      </c>
      <c r="Y10" s="12" t="str">
        <f>IF($A10="", "", SUMIFS(TableGantt[Carga Diaria], TableGantt[Recurso Asignado], $A10, TableGantt[Fecha de Inicio], "&lt;=" &amp; Y$1, TableGantt[Fecha de Fin], "&gt;" &amp; Y$1))</f>
        <v/>
      </c>
      <c r="Z10" s="12" t="str">
        <f>IF($A10="", "", SUMIFS(TableGantt[Carga Diaria], TableGantt[Recurso Asignado], $A10, TableGantt[Fecha de Inicio], "&lt;=" &amp; Z$1, TableGantt[Fecha de Fin], "&gt;" &amp; Z$1))</f>
        <v/>
      </c>
      <c r="AA10" s="12" t="str">
        <f>IF($A10="", "", SUMIFS(TableGantt[Carga Diaria], TableGantt[Recurso Asignado], $A10, TableGantt[Fecha de Inicio], "&lt;=" &amp; AA$1, TableGantt[Fecha de Fin], "&gt;" &amp; AA$1))</f>
        <v/>
      </c>
      <c r="AB10" s="12" t="str">
        <f>IF($A10="", "", SUMIFS(TableGantt[Carga Diaria], TableGantt[Recurso Asignado], $A10, TableGantt[Fecha de Inicio], "&lt;=" &amp; AB$1, TableGantt[Fecha de Fin], "&gt;" &amp; AB$1))</f>
        <v/>
      </c>
      <c r="AC10" s="12" t="str">
        <f>IF($A10="", "", SUMIFS(TableGantt[Carga Diaria], TableGantt[Recurso Asignado], $A10, TableGantt[Fecha de Inicio], "&lt;=" &amp; AC$1, TableGantt[Fecha de Fin], "&gt;" &amp; AC$1))</f>
        <v/>
      </c>
      <c r="AD10" s="12" t="str">
        <f>IF($A10="", "", SUMIFS(TableGantt[Carga Diaria], TableGantt[Recurso Asignado], $A10, TableGantt[Fecha de Inicio], "&lt;=" &amp; AD$1, TableGantt[Fecha de Fin], "&gt;" &amp; AD$1))</f>
        <v/>
      </c>
      <c r="AE10" s="12" t="str">
        <f>IF($A10="", "", SUMIFS(TableGantt[Carga Diaria], TableGantt[Recurso Asignado], $A10, TableGantt[Fecha de Inicio], "&lt;=" &amp; AE$1, TableGantt[Fecha de Fin], "&gt;" &amp; AE$1))</f>
        <v/>
      </c>
    </row>
    <row r="11" spans="1:31" x14ac:dyDescent="0.35">
      <c r="A11" s="12" t="str">
        <f>IFERROR(INDEX(TableRecursos[Nombre del Recurso], 10), "")</f>
        <v/>
      </c>
      <c r="B11" s="12" t="str">
        <f>IF($A11="", "", SUMIFS(TableGantt[Carga Diaria], TableGantt[Recurso Asignado], $A11, TableGantt[Fecha de Inicio], "&lt;=" &amp; B$1, TableGantt[Fecha de Fin], "&gt;" &amp; B$1))</f>
        <v/>
      </c>
      <c r="C11" s="12" t="str">
        <f>IF($A11="", "", SUMIFS(TableGantt[Carga Diaria], TableGantt[Recurso Asignado], $A11, TableGantt[Fecha de Inicio], "&lt;=" &amp; C$1, TableGantt[Fecha de Fin], "&gt;" &amp; C$1))</f>
        <v/>
      </c>
      <c r="D11" s="12" t="str">
        <f>IF($A11="", "", SUMIFS(TableGantt[Carga Diaria], TableGantt[Recurso Asignado], $A11, TableGantt[Fecha de Inicio], "&lt;=" &amp; D$1, TableGantt[Fecha de Fin], "&gt;" &amp; D$1))</f>
        <v/>
      </c>
      <c r="E11" s="12" t="str">
        <f>IF($A11="", "", SUMIFS(TableGantt[Carga Diaria], TableGantt[Recurso Asignado], $A11, TableGantt[Fecha de Inicio], "&lt;=" &amp; E$1, TableGantt[Fecha de Fin], "&gt;" &amp; E$1))</f>
        <v/>
      </c>
      <c r="F11" s="12" t="str">
        <f>IF($A11="", "", SUMIFS(TableGantt[Carga Diaria], TableGantt[Recurso Asignado], $A11, TableGantt[Fecha de Inicio], "&lt;=" &amp; F$1, TableGantt[Fecha de Fin], "&gt;" &amp; F$1))</f>
        <v/>
      </c>
      <c r="G11" s="12" t="str">
        <f>IF($A11="", "", SUMIFS(TableGantt[Carga Diaria], TableGantt[Recurso Asignado], $A11, TableGantt[Fecha de Inicio], "&lt;=" &amp; G$1, TableGantt[Fecha de Fin], "&gt;" &amp; G$1))</f>
        <v/>
      </c>
      <c r="H11" s="12" t="str">
        <f>IF($A11="", "", SUMIFS(TableGantt[Carga Diaria], TableGantt[Recurso Asignado], $A11, TableGantt[Fecha de Inicio], "&lt;=" &amp; H$1, TableGantt[Fecha de Fin], "&gt;" &amp; H$1))</f>
        <v/>
      </c>
      <c r="I11" s="12" t="str">
        <f>IF($A11="", "", SUMIFS(TableGantt[Carga Diaria], TableGantt[Recurso Asignado], $A11, TableGantt[Fecha de Inicio], "&lt;=" &amp; I$1, TableGantt[Fecha de Fin], "&gt;" &amp; I$1))</f>
        <v/>
      </c>
      <c r="J11" s="12" t="str">
        <f>IF($A11="", "", SUMIFS(TableGantt[Carga Diaria], TableGantt[Recurso Asignado], $A11, TableGantt[Fecha de Inicio], "&lt;=" &amp; J$1, TableGantt[Fecha de Fin], "&gt;" &amp; J$1))</f>
        <v/>
      </c>
      <c r="K11" s="12" t="str">
        <f>IF($A11="", "", SUMIFS(TableGantt[Carga Diaria], TableGantt[Recurso Asignado], $A11, TableGantt[Fecha de Inicio], "&lt;=" &amp; K$1, TableGantt[Fecha de Fin], "&gt;" &amp; K$1))</f>
        <v/>
      </c>
      <c r="L11" s="12" t="str">
        <f>IF($A11="", "", SUMIFS(TableGantt[Carga Diaria], TableGantt[Recurso Asignado], $A11, TableGantt[Fecha de Inicio], "&lt;=" &amp; L$1, TableGantt[Fecha de Fin], "&gt;" &amp; L$1))</f>
        <v/>
      </c>
      <c r="M11" s="12" t="str">
        <f>IF($A11="", "", SUMIFS(TableGantt[Carga Diaria], TableGantt[Recurso Asignado], $A11, TableGantt[Fecha de Inicio], "&lt;=" &amp; M$1, TableGantt[Fecha de Fin], "&gt;" &amp; M$1))</f>
        <v/>
      </c>
      <c r="N11" s="12" t="str">
        <f>IF($A11="", "", SUMIFS(TableGantt[Carga Diaria], TableGantt[Recurso Asignado], $A11, TableGantt[Fecha de Inicio], "&lt;=" &amp; N$1, TableGantt[Fecha de Fin], "&gt;" &amp; N$1))</f>
        <v/>
      </c>
      <c r="O11" s="12" t="str">
        <f>IF($A11="", "", SUMIFS(TableGantt[Carga Diaria], TableGantt[Recurso Asignado], $A11, TableGantt[Fecha de Inicio], "&lt;=" &amp; O$1, TableGantt[Fecha de Fin], "&gt;" &amp; O$1))</f>
        <v/>
      </c>
      <c r="P11" s="12" t="str">
        <f>IF($A11="", "", SUMIFS(TableGantt[Carga Diaria], TableGantt[Recurso Asignado], $A11, TableGantt[Fecha de Inicio], "&lt;=" &amp; P$1, TableGantt[Fecha de Fin], "&gt;" &amp; P$1))</f>
        <v/>
      </c>
      <c r="Q11" s="12" t="str">
        <f>IF($A11="", "", SUMIFS(TableGantt[Carga Diaria], TableGantt[Recurso Asignado], $A11, TableGantt[Fecha de Inicio], "&lt;=" &amp; Q$1, TableGantt[Fecha de Fin], "&gt;" &amp; Q$1))</f>
        <v/>
      </c>
      <c r="R11" s="12" t="str">
        <f>IF($A11="", "", SUMIFS(TableGantt[Carga Diaria], TableGantt[Recurso Asignado], $A11, TableGantt[Fecha de Inicio], "&lt;=" &amp; R$1, TableGantt[Fecha de Fin], "&gt;" &amp; R$1))</f>
        <v/>
      </c>
      <c r="S11" s="12" t="str">
        <f>IF($A11="", "", SUMIFS(TableGantt[Carga Diaria], TableGantt[Recurso Asignado], $A11, TableGantt[Fecha de Inicio], "&lt;=" &amp; S$1, TableGantt[Fecha de Fin], "&gt;" &amp; S$1))</f>
        <v/>
      </c>
      <c r="T11" s="12" t="str">
        <f>IF($A11="", "", SUMIFS(TableGantt[Carga Diaria], TableGantt[Recurso Asignado], $A11, TableGantt[Fecha de Inicio], "&lt;=" &amp; T$1, TableGantt[Fecha de Fin], "&gt;" &amp; T$1))</f>
        <v/>
      </c>
      <c r="U11" s="12" t="str">
        <f>IF($A11="", "", SUMIFS(TableGantt[Carga Diaria], TableGantt[Recurso Asignado], $A11, TableGantt[Fecha de Inicio], "&lt;=" &amp; U$1, TableGantt[Fecha de Fin], "&gt;" &amp; U$1))</f>
        <v/>
      </c>
      <c r="V11" s="12" t="str">
        <f>IF($A11="", "", SUMIFS(TableGantt[Carga Diaria], TableGantt[Recurso Asignado], $A11, TableGantt[Fecha de Inicio], "&lt;=" &amp; V$1, TableGantt[Fecha de Fin], "&gt;" &amp; V$1))</f>
        <v/>
      </c>
      <c r="W11" s="12" t="str">
        <f>IF($A11="", "", SUMIFS(TableGantt[Carga Diaria], TableGantt[Recurso Asignado], $A11, TableGantt[Fecha de Inicio], "&lt;=" &amp; W$1, TableGantt[Fecha de Fin], "&gt;" &amp; W$1))</f>
        <v/>
      </c>
      <c r="X11" s="12" t="str">
        <f>IF($A11="", "", SUMIFS(TableGantt[Carga Diaria], TableGantt[Recurso Asignado], $A11, TableGantt[Fecha de Inicio], "&lt;=" &amp; X$1, TableGantt[Fecha de Fin], "&gt;" &amp; X$1))</f>
        <v/>
      </c>
      <c r="Y11" s="12" t="str">
        <f>IF($A11="", "", SUMIFS(TableGantt[Carga Diaria], TableGantt[Recurso Asignado], $A11, TableGantt[Fecha de Inicio], "&lt;=" &amp; Y$1, TableGantt[Fecha de Fin], "&gt;" &amp; Y$1))</f>
        <v/>
      </c>
      <c r="Z11" s="12" t="str">
        <f>IF($A11="", "", SUMIFS(TableGantt[Carga Diaria], TableGantt[Recurso Asignado], $A11, TableGantt[Fecha de Inicio], "&lt;=" &amp; Z$1, TableGantt[Fecha de Fin], "&gt;" &amp; Z$1))</f>
        <v/>
      </c>
      <c r="AA11" s="12" t="str">
        <f>IF($A11="", "", SUMIFS(TableGantt[Carga Diaria], TableGantt[Recurso Asignado], $A11, TableGantt[Fecha de Inicio], "&lt;=" &amp; AA$1, TableGantt[Fecha de Fin], "&gt;" &amp; AA$1))</f>
        <v/>
      </c>
      <c r="AB11" s="12" t="str">
        <f>IF($A11="", "", SUMIFS(TableGantt[Carga Diaria], TableGantt[Recurso Asignado], $A11, TableGantt[Fecha de Inicio], "&lt;=" &amp; AB$1, TableGantt[Fecha de Fin], "&gt;" &amp; AB$1))</f>
        <v/>
      </c>
      <c r="AC11" s="12" t="str">
        <f>IF($A11="", "", SUMIFS(TableGantt[Carga Diaria], TableGantt[Recurso Asignado], $A11, TableGantt[Fecha de Inicio], "&lt;=" &amp; AC$1, TableGantt[Fecha de Fin], "&gt;" &amp; AC$1))</f>
        <v/>
      </c>
      <c r="AD11" s="12" t="str">
        <f>IF($A11="", "", SUMIFS(TableGantt[Carga Diaria], TableGantt[Recurso Asignado], $A11, TableGantt[Fecha de Inicio], "&lt;=" &amp; AD$1, TableGantt[Fecha de Fin], "&gt;" &amp; AD$1))</f>
        <v/>
      </c>
      <c r="AE11" s="12" t="str">
        <f>IF($A11="", "", SUMIFS(TableGantt[Carga Diaria], TableGantt[Recurso Asignado], $A11, TableGantt[Fecha de Inicio], "&lt;=" &amp; AE$1, TableGantt[Fecha de Fin], "&gt;" &amp; AE$1))</f>
        <v/>
      </c>
    </row>
    <row r="12" spans="1:31" x14ac:dyDescent="0.35">
      <c r="A12" s="12" t="str">
        <f>IFERROR(INDEX(TableRecursos[Nombre del Recurso], 11), "")</f>
        <v/>
      </c>
      <c r="B12" s="12" t="str">
        <f>IF($A12="", "", SUMIFS(TableGantt[Carga Diaria], TableGantt[Recurso Asignado], $A12, TableGantt[Fecha de Inicio], "&lt;=" &amp; B$1, TableGantt[Fecha de Fin], "&gt;" &amp; B$1))</f>
        <v/>
      </c>
      <c r="C12" s="12" t="str">
        <f>IF($A12="", "", SUMIFS(TableGantt[Carga Diaria], TableGantt[Recurso Asignado], $A12, TableGantt[Fecha de Inicio], "&lt;=" &amp; C$1, TableGantt[Fecha de Fin], "&gt;" &amp; C$1))</f>
        <v/>
      </c>
      <c r="D12" s="12" t="str">
        <f>IF($A12="", "", SUMIFS(TableGantt[Carga Diaria], TableGantt[Recurso Asignado], $A12, TableGantt[Fecha de Inicio], "&lt;=" &amp; D$1, TableGantt[Fecha de Fin], "&gt;" &amp; D$1))</f>
        <v/>
      </c>
      <c r="E12" s="12" t="str">
        <f>IF($A12="", "", SUMIFS(TableGantt[Carga Diaria], TableGantt[Recurso Asignado], $A12, TableGantt[Fecha de Inicio], "&lt;=" &amp; E$1, TableGantt[Fecha de Fin], "&gt;" &amp; E$1))</f>
        <v/>
      </c>
      <c r="F12" s="12" t="str">
        <f>IF($A12="", "", SUMIFS(TableGantt[Carga Diaria], TableGantt[Recurso Asignado], $A12, TableGantt[Fecha de Inicio], "&lt;=" &amp; F$1, TableGantt[Fecha de Fin], "&gt;" &amp; F$1))</f>
        <v/>
      </c>
      <c r="G12" s="12" t="str">
        <f>IF($A12="", "", SUMIFS(TableGantt[Carga Diaria], TableGantt[Recurso Asignado], $A12, TableGantt[Fecha de Inicio], "&lt;=" &amp; G$1, TableGantt[Fecha de Fin], "&gt;" &amp; G$1))</f>
        <v/>
      </c>
      <c r="H12" s="12" t="str">
        <f>IF($A12="", "", SUMIFS(TableGantt[Carga Diaria], TableGantt[Recurso Asignado], $A12, TableGantt[Fecha de Inicio], "&lt;=" &amp; H$1, TableGantt[Fecha de Fin], "&gt;" &amp; H$1))</f>
        <v/>
      </c>
      <c r="I12" s="12" t="str">
        <f>IF($A12="", "", SUMIFS(TableGantt[Carga Diaria], TableGantt[Recurso Asignado], $A12, TableGantt[Fecha de Inicio], "&lt;=" &amp; I$1, TableGantt[Fecha de Fin], "&gt;" &amp; I$1))</f>
        <v/>
      </c>
      <c r="J12" s="12" t="str">
        <f>IF($A12="", "", SUMIFS(TableGantt[Carga Diaria], TableGantt[Recurso Asignado], $A12, TableGantt[Fecha de Inicio], "&lt;=" &amp; J$1, TableGantt[Fecha de Fin], "&gt;" &amp; J$1))</f>
        <v/>
      </c>
      <c r="K12" s="12" t="str">
        <f>IF($A12="", "", SUMIFS(TableGantt[Carga Diaria], TableGantt[Recurso Asignado], $A12, TableGantt[Fecha de Inicio], "&lt;=" &amp; K$1, TableGantt[Fecha de Fin], "&gt;" &amp; K$1))</f>
        <v/>
      </c>
      <c r="L12" s="12" t="str">
        <f>IF($A12="", "", SUMIFS(TableGantt[Carga Diaria], TableGantt[Recurso Asignado], $A12, TableGantt[Fecha de Inicio], "&lt;=" &amp; L$1, TableGantt[Fecha de Fin], "&gt;" &amp; L$1))</f>
        <v/>
      </c>
      <c r="M12" s="12" t="str">
        <f>IF($A12="", "", SUMIFS(TableGantt[Carga Diaria], TableGantt[Recurso Asignado], $A12, TableGantt[Fecha de Inicio], "&lt;=" &amp; M$1, TableGantt[Fecha de Fin], "&gt;" &amp; M$1))</f>
        <v/>
      </c>
      <c r="N12" s="12" t="str">
        <f>IF($A12="", "", SUMIFS(TableGantt[Carga Diaria], TableGantt[Recurso Asignado], $A12, TableGantt[Fecha de Inicio], "&lt;=" &amp; N$1, TableGantt[Fecha de Fin], "&gt;" &amp; N$1))</f>
        <v/>
      </c>
      <c r="O12" s="12" t="str">
        <f>IF($A12="", "", SUMIFS(TableGantt[Carga Diaria], TableGantt[Recurso Asignado], $A12, TableGantt[Fecha de Inicio], "&lt;=" &amp; O$1, TableGantt[Fecha de Fin], "&gt;" &amp; O$1))</f>
        <v/>
      </c>
      <c r="P12" s="12" t="str">
        <f>IF($A12="", "", SUMIFS(TableGantt[Carga Diaria], TableGantt[Recurso Asignado], $A12, TableGantt[Fecha de Inicio], "&lt;=" &amp; P$1, TableGantt[Fecha de Fin], "&gt;" &amp; P$1))</f>
        <v/>
      </c>
      <c r="Q12" s="12" t="str">
        <f>IF($A12="", "", SUMIFS(TableGantt[Carga Diaria], TableGantt[Recurso Asignado], $A12, TableGantt[Fecha de Inicio], "&lt;=" &amp; Q$1, TableGantt[Fecha de Fin], "&gt;" &amp; Q$1))</f>
        <v/>
      </c>
      <c r="R12" s="12" t="str">
        <f>IF($A12="", "", SUMIFS(TableGantt[Carga Diaria], TableGantt[Recurso Asignado], $A12, TableGantt[Fecha de Inicio], "&lt;=" &amp; R$1, TableGantt[Fecha de Fin], "&gt;" &amp; R$1))</f>
        <v/>
      </c>
      <c r="S12" s="12" t="str">
        <f>IF($A12="", "", SUMIFS(TableGantt[Carga Diaria], TableGantt[Recurso Asignado], $A12, TableGantt[Fecha de Inicio], "&lt;=" &amp; S$1, TableGantt[Fecha de Fin], "&gt;" &amp; S$1))</f>
        <v/>
      </c>
      <c r="T12" s="12" t="str">
        <f>IF($A12="", "", SUMIFS(TableGantt[Carga Diaria], TableGantt[Recurso Asignado], $A12, TableGantt[Fecha de Inicio], "&lt;=" &amp; T$1, TableGantt[Fecha de Fin], "&gt;" &amp; T$1))</f>
        <v/>
      </c>
      <c r="U12" s="12" t="str">
        <f>IF($A12="", "", SUMIFS(TableGantt[Carga Diaria], TableGantt[Recurso Asignado], $A12, TableGantt[Fecha de Inicio], "&lt;=" &amp; U$1, TableGantt[Fecha de Fin], "&gt;" &amp; U$1))</f>
        <v/>
      </c>
      <c r="V12" s="12" t="str">
        <f>IF($A12="", "", SUMIFS(TableGantt[Carga Diaria], TableGantt[Recurso Asignado], $A12, TableGantt[Fecha de Inicio], "&lt;=" &amp; V$1, TableGantt[Fecha de Fin], "&gt;" &amp; V$1))</f>
        <v/>
      </c>
      <c r="W12" s="12" t="str">
        <f>IF($A12="", "", SUMIFS(TableGantt[Carga Diaria], TableGantt[Recurso Asignado], $A12, TableGantt[Fecha de Inicio], "&lt;=" &amp; W$1, TableGantt[Fecha de Fin], "&gt;" &amp; W$1))</f>
        <v/>
      </c>
      <c r="X12" s="12" t="str">
        <f>IF($A12="", "", SUMIFS(TableGantt[Carga Diaria], TableGantt[Recurso Asignado], $A12, TableGantt[Fecha de Inicio], "&lt;=" &amp; X$1, TableGantt[Fecha de Fin], "&gt;" &amp; X$1))</f>
        <v/>
      </c>
      <c r="Y12" s="12" t="str">
        <f>IF($A12="", "", SUMIFS(TableGantt[Carga Diaria], TableGantt[Recurso Asignado], $A12, TableGantt[Fecha de Inicio], "&lt;=" &amp; Y$1, TableGantt[Fecha de Fin], "&gt;" &amp; Y$1))</f>
        <v/>
      </c>
      <c r="Z12" s="12" t="str">
        <f>IF($A12="", "", SUMIFS(TableGantt[Carga Diaria], TableGantt[Recurso Asignado], $A12, TableGantt[Fecha de Inicio], "&lt;=" &amp; Z$1, TableGantt[Fecha de Fin], "&gt;" &amp; Z$1))</f>
        <v/>
      </c>
      <c r="AA12" s="12" t="str">
        <f>IF($A12="", "", SUMIFS(TableGantt[Carga Diaria], TableGantt[Recurso Asignado], $A12, TableGantt[Fecha de Inicio], "&lt;=" &amp; AA$1, TableGantt[Fecha de Fin], "&gt;" &amp; AA$1))</f>
        <v/>
      </c>
      <c r="AB12" s="12" t="str">
        <f>IF($A12="", "", SUMIFS(TableGantt[Carga Diaria], TableGantt[Recurso Asignado], $A12, TableGantt[Fecha de Inicio], "&lt;=" &amp; AB$1, TableGantt[Fecha de Fin], "&gt;" &amp; AB$1))</f>
        <v/>
      </c>
      <c r="AC12" s="12" t="str">
        <f>IF($A12="", "", SUMIFS(TableGantt[Carga Diaria], TableGantt[Recurso Asignado], $A12, TableGantt[Fecha de Inicio], "&lt;=" &amp; AC$1, TableGantt[Fecha de Fin], "&gt;" &amp; AC$1))</f>
        <v/>
      </c>
      <c r="AD12" s="12" t="str">
        <f>IF($A12="", "", SUMIFS(TableGantt[Carga Diaria], TableGantt[Recurso Asignado], $A12, TableGantt[Fecha de Inicio], "&lt;=" &amp; AD$1, TableGantt[Fecha de Fin], "&gt;" &amp; AD$1))</f>
        <v/>
      </c>
      <c r="AE12" s="12" t="str">
        <f>IF($A12="", "", SUMIFS(TableGantt[Carga Diaria], TableGantt[Recurso Asignado], $A12, TableGantt[Fecha de Inicio], "&lt;=" &amp; AE$1, TableGantt[Fecha de Fin], "&gt;" &amp; AE$1))</f>
        <v/>
      </c>
    </row>
    <row r="13" spans="1:31" x14ac:dyDescent="0.35">
      <c r="A13" s="12" t="str">
        <f>IFERROR(INDEX(TableRecursos[Nombre del Recurso], 12), "")</f>
        <v/>
      </c>
      <c r="B13" s="12" t="str">
        <f>IF($A13="", "", SUMIFS(TableGantt[Carga Diaria], TableGantt[Recurso Asignado], $A13, TableGantt[Fecha de Inicio], "&lt;=" &amp; B$1, TableGantt[Fecha de Fin], "&gt;" &amp; B$1))</f>
        <v/>
      </c>
      <c r="C13" s="12" t="str">
        <f>IF($A13="", "", SUMIFS(TableGantt[Carga Diaria], TableGantt[Recurso Asignado], $A13, TableGantt[Fecha de Inicio], "&lt;=" &amp; C$1, TableGantt[Fecha de Fin], "&gt;" &amp; C$1))</f>
        <v/>
      </c>
      <c r="D13" s="12" t="str">
        <f>IF($A13="", "", SUMIFS(TableGantt[Carga Diaria], TableGantt[Recurso Asignado], $A13, TableGantt[Fecha de Inicio], "&lt;=" &amp; D$1, TableGantt[Fecha de Fin], "&gt;" &amp; D$1))</f>
        <v/>
      </c>
      <c r="E13" s="12" t="str">
        <f>IF($A13="", "", SUMIFS(TableGantt[Carga Diaria], TableGantt[Recurso Asignado], $A13, TableGantt[Fecha de Inicio], "&lt;=" &amp; E$1, TableGantt[Fecha de Fin], "&gt;" &amp; E$1))</f>
        <v/>
      </c>
      <c r="F13" s="12" t="str">
        <f>IF($A13="", "", SUMIFS(TableGantt[Carga Diaria], TableGantt[Recurso Asignado], $A13, TableGantt[Fecha de Inicio], "&lt;=" &amp; F$1, TableGantt[Fecha de Fin], "&gt;" &amp; F$1))</f>
        <v/>
      </c>
      <c r="G13" s="12" t="str">
        <f>IF($A13="", "", SUMIFS(TableGantt[Carga Diaria], TableGantt[Recurso Asignado], $A13, TableGantt[Fecha de Inicio], "&lt;=" &amp; G$1, TableGantt[Fecha de Fin], "&gt;" &amp; G$1))</f>
        <v/>
      </c>
      <c r="H13" s="12" t="str">
        <f>IF($A13="", "", SUMIFS(TableGantt[Carga Diaria], TableGantt[Recurso Asignado], $A13, TableGantt[Fecha de Inicio], "&lt;=" &amp; H$1, TableGantt[Fecha de Fin], "&gt;" &amp; H$1))</f>
        <v/>
      </c>
      <c r="I13" s="12" t="str">
        <f>IF($A13="", "", SUMIFS(TableGantt[Carga Diaria], TableGantt[Recurso Asignado], $A13, TableGantt[Fecha de Inicio], "&lt;=" &amp; I$1, TableGantt[Fecha de Fin], "&gt;" &amp; I$1))</f>
        <v/>
      </c>
      <c r="J13" s="12" t="str">
        <f>IF($A13="", "", SUMIFS(TableGantt[Carga Diaria], TableGantt[Recurso Asignado], $A13, TableGantt[Fecha de Inicio], "&lt;=" &amp; J$1, TableGantt[Fecha de Fin], "&gt;" &amp; J$1))</f>
        <v/>
      </c>
      <c r="K13" s="12" t="str">
        <f>IF($A13="", "", SUMIFS(TableGantt[Carga Diaria], TableGantt[Recurso Asignado], $A13, TableGantt[Fecha de Inicio], "&lt;=" &amp; K$1, TableGantt[Fecha de Fin], "&gt;" &amp; K$1))</f>
        <v/>
      </c>
      <c r="L13" s="12" t="str">
        <f>IF($A13="", "", SUMIFS(TableGantt[Carga Diaria], TableGantt[Recurso Asignado], $A13, TableGantt[Fecha de Inicio], "&lt;=" &amp; L$1, TableGantt[Fecha de Fin], "&gt;" &amp; L$1))</f>
        <v/>
      </c>
      <c r="M13" s="12" t="str">
        <f>IF($A13="", "", SUMIFS(TableGantt[Carga Diaria], TableGantt[Recurso Asignado], $A13, TableGantt[Fecha de Inicio], "&lt;=" &amp; M$1, TableGantt[Fecha de Fin], "&gt;" &amp; M$1))</f>
        <v/>
      </c>
      <c r="N13" s="12" t="str">
        <f>IF($A13="", "", SUMIFS(TableGantt[Carga Diaria], TableGantt[Recurso Asignado], $A13, TableGantt[Fecha de Inicio], "&lt;=" &amp; N$1, TableGantt[Fecha de Fin], "&gt;" &amp; N$1))</f>
        <v/>
      </c>
      <c r="O13" s="12" t="str">
        <f>IF($A13="", "", SUMIFS(TableGantt[Carga Diaria], TableGantt[Recurso Asignado], $A13, TableGantt[Fecha de Inicio], "&lt;=" &amp; O$1, TableGantt[Fecha de Fin], "&gt;" &amp; O$1))</f>
        <v/>
      </c>
      <c r="P13" s="12" t="str">
        <f>IF($A13="", "", SUMIFS(TableGantt[Carga Diaria], TableGantt[Recurso Asignado], $A13, TableGantt[Fecha de Inicio], "&lt;=" &amp; P$1, TableGantt[Fecha de Fin], "&gt;" &amp; P$1))</f>
        <v/>
      </c>
      <c r="Q13" s="12" t="str">
        <f>IF($A13="", "", SUMIFS(TableGantt[Carga Diaria], TableGantt[Recurso Asignado], $A13, TableGantt[Fecha de Inicio], "&lt;=" &amp; Q$1, TableGantt[Fecha de Fin], "&gt;" &amp; Q$1))</f>
        <v/>
      </c>
      <c r="R13" s="12" t="str">
        <f>IF($A13="", "", SUMIFS(TableGantt[Carga Diaria], TableGantt[Recurso Asignado], $A13, TableGantt[Fecha de Inicio], "&lt;=" &amp; R$1, TableGantt[Fecha de Fin], "&gt;" &amp; R$1))</f>
        <v/>
      </c>
      <c r="S13" s="12" t="str">
        <f>IF($A13="", "", SUMIFS(TableGantt[Carga Diaria], TableGantt[Recurso Asignado], $A13, TableGantt[Fecha de Inicio], "&lt;=" &amp; S$1, TableGantt[Fecha de Fin], "&gt;" &amp; S$1))</f>
        <v/>
      </c>
      <c r="T13" s="12" t="str">
        <f>IF($A13="", "", SUMIFS(TableGantt[Carga Diaria], TableGantt[Recurso Asignado], $A13, TableGantt[Fecha de Inicio], "&lt;=" &amp; T$1, TableGantt[Fecha de Fin], "&gt;" &amp; T$1))</f>
        <v/>
      </c>
      <c r="U13" s="12" t="str">
        <f>IF($A13="", "", SUMIFS(TableGantt[Carga Diaria], TableGantt[Recurso Asignado], $A13, TableGantt[Fecha de Inicio], "&lt;=" &amp; U$1, TableGantt[Fecha de Fin], "&gt;" &amp; U$1))</f>
        <v/>
      </c>
      <c r="V13" s="12" t="str">
        <f>IF($A13="", "", SUMIFS(TableGantt[Carga Diaria], TableGantt[Recurso Asignado], $A13, TableGantt[Fecha de Inicio], "&lt;=" &amp; V$1, TableGantt[Fecha de Fin], "&gt;" &amp; V$1))</f>
        <v/>
      </c>
      <c r="W13" s="12" t="str">
        <f>IF($A13="", "", SUMIFS(TableGantt[Carga Diaria], TableGantt[Recurso Asignado], $A13, TableGantt[Fecha de Inicio], "&lt;=" &amp; W$1, TableGantt[Fecha de Fin], "&gt;" &amp; W$1))</f>
        <v/>
      </c>
      <c r="X13" s="12" t="str">
        <f>IF($A13="", "", SUMIFS(TableGantt[Carga Diaria], TableGantt[Recurso Asignado], $A13, TableGantt[Fecha de Inicio], "&lt;=" &amp; X$1, TableGantt[Fecha de Fin], "&gt;" &amp; X$1))</f>
        <v/>
      </c>
      <c r="Y13" s="12" t="str">
        <f>IF($A13="", "", SUMIFS(TableGantt[Carga Diaria], TableGantt[Recurso Asignado], $A13, TableGantt[Fecha de Inicio], "&lt;=" &amp; Y$1, TableGantt[Fecha de Fin], "&gt;" &amp; Y$1))</f>
        <v/>
      </c>
      <c r="Z13" s="12" t="str">
        <f>IF($A13="", "", SUMIFS(TableGantt[Carga Diaria], TableGantt[Recurso Asignado], $A13, TableGantt[Fecha de Inicio], "&lt;=" &amp; Z$1, TableGantt[Fecha de Fin], "&gt;" &amp; Z$1))</f>
        <v/>
      </c>
      <c r="AA13" s="12" t="str">
        <f>IF($A13="", "", SUMIFS(TableGantt[Carga Diaria], TableGantt[Recurso Asignado], $A13, TableGantt[Fecha de Inicio], "&lt;=" &amp; AA$1, TableGantt[Fecha de Fin], "&gt;" &amp; AA$1))</f>
        <v/>
      </c>
      <c r="AB13" s="12" t="str">
        <f>IF($A13="", "", SUMIFS(TableGantt[Carga Diaria], TableGantt[Recurso Asignado], $A13, TableGantt[Fecha de Inicio], "&lt;=" &amp; AB$1, TableGantt[Fecha de Fin], "&gt;" &amp; AB$1))</f>
        <v/>
      </c>
      <c r="AC13" s="12" t="str">
        <f>IF($A13="", "", SUMIFS(TableGantt[Carga Diaria], TableGantt[Recurso Asignado], $A13, TableGantt[Fecha de Inicio], "&lt;=" &amp; AC$1, TableGantt[Fecha de Fin], "&gt;" &amp; AC$1))</f>
        <v/>
      </c>
      <c r="AD13" s="12" t="str">
        <f>IF($A13="", "", SUMIFS(TableGantt[Carga Diaria], TableGantt[Recurso Asignado], $A13, TableGantt[Fecha de Inicio], "&lt;=" &amp; AD$1, TableGantt[Fecha de Fin], "&gt;" &amp; AD$1))</f>
        <v/>
      </c>
      <c r="AE13" s="12" t="str">
        <f>IF($A13="", "", SUMIFS(TableGantt[Carga Diaria], TableGantt[Recurso Asignado], $A13, TableGantt[Fecha de Inicio], "&lt;=" &amp; AE$1, TableGantt[Fecha de Fin], "&gt;" &amp; AE$1))</f>
        <v/>
      </c>
    </row>
    <row r="14" spans="1:31" x14ac:dyDescent="0.35">
      <c r="A14" s="12" t="str">
        <f>IFERROR(INDEX(TableRecursos[Nombre del Recurso], 13), "")</f>
        <v/>
      </c>
      <c r="B14" s="12" t="str">
        <f>IF($A14="", "", SUMIFS(TableGantt[Carga Diaria], TableGantt[Recurso Asignado], $A14, TableGantt[Fecha de Inicio], "&lt;=" &amp; B$1, TableGantt[Fecha de Fin], "&gt;" &amp; B$1))</f>
        <v/>
      </c>
      <c r="C14" s="12" t="str">
        <f>IF($A14="", "", SUMIFS(TableGantt[Carga Diaria], TableGantt[Recurso Asignado], $A14, TableGantt[Fecha de Inicio], "&lt;=" &amp; C$1, TableGantt[Fecha de Fin], "&gt;" &amp; C$1))</f>
        <v/>
      </c>
      <c r="D14" s="12" t="str">
        <f>IF($A14="", "", SUMIFS(TableGantt[Carga Diaria], TableGantt[Recurso Asignado], $A14, TableGantt[Fecha de Inicio], "&lt;=" &amp; D$1, TableGantt[Fecha de Fin], "&gt;" &amp; D$1))</f>
        <v/>
      </c>
      <c r="E14" s="12" t="str">
        <f>IF($A14="", "", SUMIFS(TableGantt[Carga Diaria], TableGantt[Recurso Asignado], $A14, TableGantt[Fecha de Inicio], "&lt;=" &amp; E$1, TableGantt[Fecha de Fin], "&gt;" &amp; E$1))</f>
        <v/>
      </c>
      <c r="F14" s="12" t="str">
        <f>IF($A14="", "", SUMIFS(TableGantt[Carga Diaria], TableGantt[Recurso Asignado], $A14, TableGantt[Fecha de Inicio], "&lt;=" &amp; F$1, TableGantt[Fecha de Fin], "&gt;" &amp; F$1))</f>
        <v/>
      </c>
      <c r="G14" s="12" t="str">
        <f>IF($A14="", "", SUMIFS(TableGantt[Carga Diaria], TableGantt[Recurso Asignado], $A14, TableGantt[Fecha de Inicio], "&lt;=" &amp; G$1, TableGantt[Fecha de Fin], "&gt;" &amp; G$1))</f>
        <v/>
      </c>
      <c r="H14" s="12" t="str">
        <f>IF($A14="", "", SUMIFS(TableGantt[Carga Diaria], TableGantt[Recurso Asignado], $A14, TableGantt[Fecha de Inicio], "&lt;=" &amp; H$1, TableGantt[Fecha de Fin], "&gt;" &amp; H$1))</f>
        <v/>
      </c>
      <c r="I14" s="12" t="str">
        <f>IF($A14="", "", SUMIFS(TableGantt[Carga Diaria], TableGantt[Recurso Asignado], $A14, TableGantt[Fecha de Inicio], "&lt;=" &amp; I$1, TableGantt[Fecha de Fin], "&gt;" &amp; I$1))</f>
        <v/>
      </c>
      <c r="J14" s="12" t="str">
        <f>IF($A14="", "", SUMIFS(TableGantt[Carga Diaria], TableGantt[Recurso Asignado], $A14, TableGantt[Fecha de Inicio], "&lt;=" &amp; J$1, TableGantt[Fecha de Fin], "&gt;" &amp; J$1))</f>
        <v/>
      </c>
      <c r="K14" s="12" t="str">
        <f>IF($A14="", "", SUMIFS(TableGantt[Carga Diaria], TableGantt[Recurso Asignado], $A14, TableGantt[Fecha de Inicio], "&lt;=" &amp; K$1, TableGantt[Fecha de Fin], "&gt;" &amp; K$1))</f>
        <v/>
      </c>
      <c r="L14" s="12" t="str">
        <f>IF($A14="", "", SUMIFS(TableGantt[Carga Diaria], TableGantt[Recurso Asignado], $A14, TableGantt[Fecha de Inicio], "&lt;=" &amp; L$1, TableGantt[Fecha de Fin], "&gt;" &amp; L$1))</f>
        <v/>
      </c>
      <c r="M14" s="12" t="str">
        <f>IF($A14="", "", SUMIFS(TableGantt[Carga Diaria], TableGantt[Recurso Asignado], $A14, TableGantt[Fecha de Inicio], "&lt;=" &amp; M$1, TableGantt[Fecha de Fin], "&gt;" &amp; M$1))</f>
        <v/>
      </c>
      <c r="N14" s="12" t="str">
        <f>IF($A14="", "", SUMIFS(TableGantt[Carga Diaria], TableGantt[Recurso Asignado], $A14, TableGantt[Fecha de Inicio], "&lt;=" &amp; N$1, TableGantt[Fecha de Fin], "&gt;" &amp; N$1))</f>
        <v/>
      </c>
      <c r="O14" s="12" t="str">
        <f>IF($A14="", "", SUMIFS(TableGantt[Carga Diaria], TableGantt[Recurso Asignado], $A14, TableGantt[Fecha de Inicio], "&lt;=" &amp; O$1, TableGantt[Fecha de Fin], "&gt;" &amp; O$1))</f>
        <v/>
      </c>
      <c r="P14" s="12" t="str">
        <f>IF($A14="", "", SUMIFS(TableGantt[Carga Diaria], TableGantt[Recurso Asignado], $A14, TableGantt[Fecha de Inicio], "&lt;=" &amp; P$1, TableGantt[Fecha de Fin], "&gt;" &amp; P$1))</f>
        <v/>
      </c>
      <c r="Q14" s="12" t="str">
        <f>IF($A14="", "", SUMIFS(TableGantt[Carga Diaria], TableGantt[Recurso Asignado], $A14, TableGantt[Fecha de Inicio], "&lt;=" &amp; Q$1, TableGantt[Fecha de Fin], "&gt;" &amp; Q$1))</f>
        <v/>
      </c>
      <c r="R14" s="12" t="str">
        <f>IF($A14="", "", SUMIFS(TableGantt[Carga Diaria], TableGantt[Recurso Asignado], $A14, TableGantt[Fecha de Inicio], "&lt;=" &amp; R$1, TableGantt[Fecha de Fin], "&gt;" &amp; R$1))</f>
        <v/>
      </c>
      <c r="S14" s="12" t="str">
        <f>IF($A14="", "", SUMIFS(TableGantt[Carga Diaria], TableGantt[Recurso Asignado], $A14, TableGantt[Fecha de Inicio], "&lt;=" &amp; S$1, TableGantt[Fecha de Fin], "&gt;" &amp; S$1))</f>
        <v/>
      </c>
      <c r="T14" s="12" t="str">
        <f>IF($A14="", "", SUMIFS(TableGantt[Carga Diaria], TableGantt[Recurso Asignado], $A14, TableGantt[Fecha de Inicio], "&lt;=" &amp; T$1, TableGantt[Fecha de Fin], "&gt;" &amp; T$1))</f>
        <v/>
      </c>
      <c r="U14" s="12" t="str">
        <f>IF($A14="", "", SUMIFS(TableGantt[Carga Diaria], TableGantt[Recurso Asignado], $A14, TableGantt[Fecha de Inicio], "&lt;=" &amp; U$1, TableGantt[Fecha de Fin], "&gt;" &amp; U$1))</f>
        <v/>
      </c>
      <c r="V14" s="12" t="str">
        <f>IF($A14="", "", SUMIFS(TableGantt[Carga Diaria], TableGantt[Recurso Asignado], $A14, TableGantt[Fecha de Inicio], "&lt;=" &amp; V$1, TableGantt[Fecha de Fin], "&gt;" &amp; V$1))</f>
        <v/>
      </c>
      <c r="W14" s="12" t="str">
        <f>IF($A14="", "", SUMIFS(TableGantt[Carga Diaria], TableGantt[Recurso Asignado], $A14, TableGantt[Fecha de Inicio], "&lt;=" &amp; W$1, TableGantt[Fecha de Fin], "&gt;" &amp; W$1))</f>
        <v/>
      </c>
      <c r="X14" s="12" t="str">
        <f>IF($A14="", "", SUMIFS(TableGantt[Carga Diaria], TableGantt[Recurso Asignado], $A14, TableGantt[Fecha de Inicio], "&lt;=" &amp; X$1, TableGantt[Fecha de Fin], "&gt;" &amp; X$1))</f>
        <v/>
      </c>
      <c r="Y14" s="12" t="str">
        <f>IF($A14="", "", SUMIFS(TableGantt[Carga Diaria], TableGantt[Recurso Asignado], $A14, TableGantt[Fecha de Inicio], "&lt;=" &amp; Y$1, TableGantt[Fecha de Fin], "&gt;" &amp; Y$1))</f>
        <v/>
      </c>
      <c r="Z14" s="12" t="str">
        <f>IF($A14="", "", SUMIFS(TableGantt[Carga Diaria], TableGantt[Recurso Asignado], $A14, TableGantt[Fecha de Inicio], "&lt;=" &amp; Z$1, TableGantt[Fecha de Fin], "&gt;" &amp; Z$1))</f>
        <v/>
      </c>
      <c r="AA14" s="12" t="str">
        <f>IF($A14="", "", SUMIFS(TableGantt[Carga Diaria], TableGantt[Recurso Asignado], $A14, TableGantt[Fecha de Inicio], "&lt;=" &amp; AA$1, TableGantt[Fecha de Fin], "&gt;" &amp; AA$1))</f>
        <v/>
      </c>
      <c r="AB14" s="12" t="str">
        <f>IF($A14="", "", SUMIFS(TableGantt[Carga Diaria], TableGantt[Recurso Asignado], $A14, TableGantt[Fecha de Inicio], "&lt;=" &amp; AB$1, TableGantt[Fecha de Fin], "&gt;" &amp; AB$1))</f>
        <v/>
      </c>
      <c r="AC14" s="12" t="str">
        <f>IF($A14="", "", SUMIFS(TableGantt[Carga Diaria], TableGantt[Recurso Asignado], $A14, TableGantt[Fecha de Inicio], "&lt;=" &amp; AC$1, TableGantt[Fecha de Fin], "&gt;" &amp; AC$1))</f>
        <v/>
      </c>
      <c r="AD14" s="12" t="str">
        <f>IF($A14="", "", SUMIFS(TableGantt[Carga Diaria], TableGantt[Recurso Asignado], $A14, TableGantt[Fecha de Inicio], "&lt;=" &amp; AD$1, TableGantt[Fecha de Fin], "&gt;" &amp; AD$1))</f>
        <v/>
      </c>
      <c r="AE14" s="12" t="str">
        <f>IF($A14="", "", SUMIFS(TableGantt[Carga Diaria], TableGantt[Recurso Asignado], $A14, TableGantt[Fecha de Inicio], "&lt;=" &amp; AE$1, TableGantt[Fecha de Fin], "&gt;" &amp; AE$1))</f>
        <v/>
      </c>
    </row>
    <row r="15" spans="1:31" x14ac:dyDescent="0.35">
      <c r="A15" s="12" t="str">
        <f>IFERROR(INDEX(TableRecursos[Nombre del Recurso], 14), "")</f>
        <v/>
      </c>
      <c r="B15" s="12" t="str">
        <f>IF($A15="", "", SUMIFS(TableGantt[Carga Diaria], TableGantt[Recurso Asignado], $A15, TableGantt[Fecha de Inicio], "&lt;=" &amp; B$1, TableGantt[Fecha de Fin], "&gt;" &amp; B$1))</f>
        <v/>
      </c>
      <c r="C15" s="12" t="str">
        <f>IF($A15="", "", SUMIFS(TableGantt[Carga Diaria], TableGantt[Recurso Asignado], $A15, TableGantt[Fecha de Inicio], "&lt;=" &amp; C$1, TableGantt[Fecha de Fin], "&gt;" &amp; C$1))</f>
        <v/>
      </c>
      <c r="D15" s="12" t="str">
        <f>IF($A15="", "", SUMIFS(TableGantt[Carga Diaria], TableGantt[Recurso Asignado], $A15, TableGantt[Fecha de Inicio], "&lt;=" &amp; D$1, TableGantt[Fecha de Fin], "&gt;" &amp; D$1))</f>
        <v/>
      </c>
      <c r="E15" s="12" t="str">
        <f>IF($A15="", "", SUMIFS(TableGantt[Carga Diaria], TableGantt[Recurso Asignado], $A15, TableGantt[Fecha de Inicio], "&lt;=" &amp; E$1, TableGantt[Fecha de Fin], "&gt;" &amp; E$1))</f>
        <v/>
      </c>
      <c r="F15" s="12" t="str">
        <f>IF($A15="", "", SUMIFS(TableGantt[Carga Diaria], TableGantt[Recurso Asignado], $A15, TableGantt[Fecha de Inicio], "&lt;=" &amp; F$1, TableGantt[Fecha de Fin], "&gt;" &amp; F$1))</f>
        <v/>
      </c>
      <c r="G15" s="12" t="str">
        <f>IF($A15="", "", SUMIFS(TableGantt[Carga Diaria], TableGantt[Recurso Asignado], $A15, TableGantt[Fecha de Inicio], "&lt;=" &amp; G$1, TableGantt[Fecha de Fin], "&gt;" &amp; G$1))</f>
        <v/>
      </c>
      <c r="H15" s="12" t="str">
        <f>IF($A15="", "", SUMIFS(TableGantt[Carga Diaria], TableGantt[Recurso Asignado], $A15, TableGantt[Fecha de Inicio], "&lt;=" &amp; H$1, TableGantt[Fecha de Fin], "&gt;" &amp; H$1))</f>
        <v/>
      </c>
      <c r="I15" s="12" t="str">
        <f>IF($A15="", "", SUMIFS(TableGantt[Carga Diaria], TableGantt[Recurso Asignado], $A15, TableGantt[Fecha de Inicio], "&lt;=" &amp; I$1, TableGantt[Fecha de Fin], "&gt;" &amp; I$1))</f>
        <v/>
      </c>
      <c r="J15" s="12" t="str">
        <f>IF($A15="", "", SUMIFS(TableGantt[Carga Diaria], TableGantt[Recurso Asignado], $A15, TableGantt[Fecha de Inicio], "&lt;=" &amp; J$1, TableGantt[Fecha de Fin], "&gt;" &amp; J$1))</f>
        <v/>
      </c>
      <c r="K15" s="12" t="str">
        <f>IF($A15="", "", SUMIFS(TableGantt[Carga Diaria], TableGantt[Recurso Asignado], $A15, TableGantt[Fecha de Inicio], "&lt;=" &amp; K$1, TableGantt[Fecha de Fin], "&gt;" &amp; K$1))</f>
        <v/>
      </c>
      <c r="L15" s="12" t="str">
        <f>IF($A15="", "", SUMIFS(TableGantt[Carga Diaria], TableGantt[Recurso Asignado], $A15, TableGantt[Fecha de Inicio], "&lt;=" &amp; L$1, TableGantt[Fecha de Fin], "&gt;" &amp; L$1))</f>
        <v/>
      </c>
      <c r="M15" s="12" t="str">
        <f>IF($A15="", "", SUMIFS(TableGantt[Carga Diaria], TableGantt[Recurso Asignado], $A15, TableGantt[Fecha de Inicio], "&lt;=" &amp; M$1, TableGantt[Fecha de Fin], "&gt;" &amp; M$1))</f>
        <v/>
      </c>
      <c r="N15" s="12" t="str">
        <f>IF($A15="", "", SUMIFS(TableGantt[Carga Diaria], TableGantt[Recurso Asignado], $A15, TableGantt[Fecha de Inicio], "&lt;=" &amp; N$1, TableGantt[Fecha de Fin], "&gt;" &amp; N$1))</f>
        <v/>
      </c>
      <c r="O15" s="12" t="str">
        <f>IF($A15="", "", SUMIFS(TableGantt[Carga Diaria], TableGantt[Recurso Asignado], $A15, TableGantt[Fecha de Inicio], "&lt;=" &amp; O$1, TableGantt[Fecha de Fin], "&gt;" &amp; O$1))</f>
        <v/>
      </c>
      <c r="P15" s="12" t="str">
        <f>IF($A15="", "", SUMIFS(TableGantt[Carga Diaria], TableGantt[Recurso Asignado], $A15, TableGantt[Fecha de Inicio], "&lt;=" &amp; P$1, TableGantt[Fecha de Fin], "&gt;" &amp; P$1))</f>
        <v/>
      </c>
      <c r="Q15" s="12" t="str">
        <f>IF($A15="", "", SUMIFS(TableGantt[Carga Diaria], TableGantt[Recurso Asignado], $A15, TableGantt[Fecha de Inicio], "&lt;=" &amp; Q$1, TableGantt[Fecha de Fin], "&gt;" &amp; Q$1))</f>
        <v/>
      </c>
      <c r="R15" s="12" t="str">
        <f>IF($A15="", "", SUMIFS(TableGantt[Carga Diaria], TableGantt[Recurso Asignado], $A15, TableGantt[Fecha de Inicio], "&lt;=" &amp; R$1, TableGantt[Fecha de Fin], "&gt;" &amp; R$1))</f>
        <v/>
      </c>
      <c r="S15" s="12" t="str">
        <f>IF($A15="", "", SUMIFS(TableGantt[Carga Diaria], TableGantt[Recurso Asignado], $A15, TableGantt[Fecha de Inicio], "&lt;=" &amp; S$1, TableGantt[Fecha de Fin], "&gt;" &amp; S$1))</f>
        <v/>
      </c>
      <c r="T15" s="12" t="str">
        <f>IF($A15="", "", SUMIFS(TableGantt[Carga Diaria], TableGantt[Recurso Asignado], $A15, TableGantt[Fecha de Inicio], "&lt;=" &amp; T$1, TableGantt[Fecha de Fin], "&gt;" &amp; T$1))</f>
        <v/>
      </c>
      <c r="U15" s="12" t="str">
        <f>IF($A15="", "", SUMIFS(TableGantt[Carga Diaria], TableGantt[Recurso Asignado], $A15, TableGantt[Fecha de Inicio], "&lt;=" &amp; U$1, TableGantt[Fecha de Fin], "&gt;" &amp; U$1))</f>
        <v/>
      </c>
      <c r="V15" s="12" t="str">
        <f>IF($A15="", "", SUMIFS(TableGantt[Carga Diaria], TableGantt[Recurso Asignado], $A15, TableGantt[Fecha de Inicio], "&lt;=" &amp; V$1, TableGantt[Fecha de Fin], "&gt;" &amp; V$1))</f>
        <v/>
      </c>
      <c r="W15" s="12" t="str">
        <f>IF($A15="", "", SUMIFS(TableGantt[Carga Diaria], TableGantt[Recurso Asignado], $A15, TableGantt[Fecha de Inicio], "&lt;=" &amp; W$1, TableGantt[Fecha de Fin], "&gt;" &amp; W$1))</f>
        <v/>
      </c>
      <c r="X15" s="12" t="str">
        <f>IF($A15="", "", SUMIFS(TableGantt[Carga Diaria], TableGantt[Recurso Asignado], $A15, TableGantt[Fecha de Inicio], "&lt;=" &amp; X$1, TableGantt[Fecha de Fin], "&gt;" &amp; X$1))</f>
        <v/>
      </c>
      <c r="Y15" s="12" t="str">
        <f>IF($A15="", "", SUMIFS(TableGantt[Carga Diaria], TableGantt[Recurso Asignado], $A15, TableGantt[Fecha de Inicio], "&lt;=" &amp; Y$1, TableGantt[Fecha de Fin], "&gt;" &amp; Y$1))</f>
        <v/>
      </c>
      <c r="Z15" s="12" t="str">
        <f>IF($A15="", "", SUMIFS(TableGantt[Carga Diaria], TableGantt[Recurso Asignado], $A15, TableGantt[Fecha de Inicio], "&lt;=" &amp; Z$1, TableGantt[Fecha de Fin], "&gt;" &amp; Z$1))</f>
        <v/>
      </c>
      <c r="AA15" s="12" t="str">
        <f>IF($A15="", "", SUMIFS(TableGantt[Carga Diaria], TableGantt[Recurso Asignado], $A15, TableGantt[Fecha de Inicio], "&lt;=" &amp; AA$1, TableGantt[Fecha de Fin], "&gt;" &amp; AA$1))</f>
        <v/>
      </c>
      <c r="AB15" s="12" t="str">
        <f>IF($A15="", "", SUMIFS(TableGantt[Carga Diaria], TableGantt[Recurso Asignado], $A15, TableGantt[Fecha de Inicio], "&lt;=" &amp; AB$1, TableGantt[Fecha de Fin], "&gt;" &amp; AB$1))</f>
        <v/>
      </c>
      <c r="AC15" s="12" t="str">
        <f>IF($A15="", "", SUMIFS(TableGantt[Carga Diaria], TableGantt[Recurso Asignado], $A15, TableGantt[Fecha de Inicio], "&lt;=" &amp; AC$1, TableGantt[Fecha de Fin], "&gt;" &amp; AC$1))</f>
        <v/>
      </c>
      <c r="AD15" s="12" t="str">
        <f>IF($A15="", "", SUMIFS(TableGantt[Carga Diaria], TableGantt[Recurso Asignado], $A15, TableGantt[Fecha de Inicio], "&lt;=" &amp; AD$1, TableGantt[Fecha de Fin], "&gt;" &amp; AD$1))</f>
        <v/>
      </c>
      <c r="AE15" s="12" t="str">
        <f>IF($A15="", "", SUMIFS(TableGantt[Carga Diaria], TableGantt[Recurso Asignado], $A15, TableGantt[Fecha de Inicio], "&lt;=" &amp; AE$1, TableGantt[Fecha de Fin], "&gt;" &amp; AE$1))</f>
        <v/>
      </c>
    </row>
    <row r="16" spans="1:31" x14ac:dyDescent="0.35">
      <c r="A16" s="12" t="str">
        <f>IFERROR(INDEX(TableRecursos[Nombre del Recurso], 15), "")</f>
        <v/>
      </c>
      <c r="B16" s="12" t="str">
        <f>IF($A16="", "", SUMIFS(TableGantt[Carga Diaria], TableGantt[Recurso Asignado], $A16, TableGantt[Fecha de Inicio], "&lt;=" &amp; B$1, TableGantt[Fecha de Fin], "&gt;" &amp; B$1))</f>
        <v/>
      </c>
      <c r="C16" s="12" t="str">
        <f>IF($A16="", "", SUMIFS(TableGantt[Carga Diaria], TableGantt[Recurso Asignado], $A16, TableGantt[Fecha de Inicio], "&lt;=" &amp; C$1, TableGantt[Fecha de Fin], "&gt;" &amp; C$1))</f>
        <v/>
      </c>
      <c r="D16" s="12" t="str">
        <f>IF($A16="", "", SUMIFS(TableGantt[Carga Diaria], TableGantt[Recurso Asignado], $A16, TableGantt[Fecha de Inicio], "&lt;=" &amp; D$1, TableGantt[Fecha de Fin], "&gt;" &amp; D$1))</f>
        <v/>
      </c>
      <c r="E16" s="12" t="str">
        <f>IF($A16="", "", SUMIFS(TableGantt[Carga Diaria], TableGantt[Recurso Asignado], $A16, TableGantt[Fecha de Inicio], "&lt;=" &amp; E$1, TableGantt[Fecha de Fin], "&gt;" &amp; E$1))</f>
        <v/>
      </c>
      <c r="F16" s="12" t="str">
        <f>IF($A16="", "", SUMIFS(TableGantt[Carga Diaria], TableGantt[Recurso Asignado], $A16, TableGantt[Fecha de Inicio], "&lt;=" &amp; F$1, TableGantt[Fecha de Fin], "&gt;" &amp; F$1))</f>
        <v/>
      </c>
      <c r="G16" s="12" t="str">
        <f>IF($A16="", "", SUMIFS(TableGantt[Carga Diaria], TableGantt[Recurso Asignado], $A16, TableGantt[Fecha de Inicio], "&lt;=" &amp; G$1, TableGantt[Fecha de Fin], "&gt;" &amp; G$1))</f>
        <v/>
      </c>
      <c r="H16" s="12" t="str">
        <f>IF($A16="", "", SUMIFS(TableGantt[Carga Diaria], TableGantt[Recurso Asignado], $A16, TableGantt[Fecha de Inicio], "&lt;=" &amp; H$1, TableGantt[Fecha de Fin], "&gt;" &amp; H$1))</f>
        <v/>
      </c>
      <c r="I16" s="12" t="str">
        <f>IF($A16="", "", SUMIFS(TableGantt[Carga Diaria], TableGantt[Recurso Asignado], $A16, TableGantt[Fecha de Inicio], "&lt;=" &amp; I$1, TableGantt[Fecha de Fin], "&gt;" &amp; I$1))</f>
        <v/>
      </c>
      <c r="J16" s="12" t="str">
        <f>IF($A16="", "", SUMIFS(TableGantt[Carga Diaria], TableGantt[Recurso Asignado], $A16, TableGantt[Fecha de Inicio], "&lt;=" &amp; J$1, TableGantt[Fecha de Fin], "&gt;" &amp; J$1))</f>
        <v/>
      </c>
      <c r="K16" s="12" t="str">
        <f>IF($A16="", "", SUMIFS(TableGantt[Carga Diaria], TableGantt[Recurso Asignado], $A16, TableGantt[Fecha de Inicio], "&lt;=" &amp; K$1, TableGantt[Fecha de Fin], "&gt;" &amp; K$1))</f>
        <v/>
      </c>
      <c r="L16" s="12" t="str">
        <f>IF($A16="", "", SUMIFS(TableGantt[Carga Diaria], TableGantt[Recurso Asignado], $A16, TableGantt[Fecha de Inicio], "&lt;=" &amp; L$1, TableGantt[Fecha de Fin], "&gt;" &amp; L$1))</f>
        <v/>
      </c>
      <c r="M16" s="12" t="str">
        <f>IF($A16="", "", SUMIFS(TableGantt[Carga Diaria], TableGantt[Recurso Asignado], $A16, TableGantt[Fecha de Inicio], "&lt;=" &amp; M$1, TableGantt[Fecha de Fin], "&gt;" &amp; M$1))</f>
        <v/>
      </c>
      <c r="N16" s="12" t="str">
        <f>IF($A16="", "", SUMIFS(TableGantt[Carga Diaria], TableGantt[Recurso Asignado], $A16, TableGantt[Fecha de Inicio], "&lt;=" &amp; N$1, TableGantt[Fecha de Fin], "&gt;" &amp; N$1))</f>
        <v/>
      </c>
      <c r="O16" s="12" t="str">
        <f>IF($A16="", "", SUMIFS(TableGantt[Carga Diaria], TableGantt[Recurso Asignado], $A16, TableGantt[Fecha de Inicio], "&lt;=" &amp; O$1, TableGantt[Fecha de Fin], "&gt;" &amp; O$1))</f>
        <v/>
      </c>
      <c r="P16" s="12" t="str">
        <f>IF($A16="", "", SUMIFS(TableGantt[Carga Diaria], TableGantt[Recurso Asignado], $A16, TableGantt[Fecha de Inicio], "&lt;=" &amp; P$1, TableGantt[Fecha de Fin], "&gt;" &amp; P$1))</f>
        <v/>
      </c>
      <c r="Q16" s="12" t="str">
        <f>IF($A16="", "", SUMIFS(TableGantt[Carga Diaria], TableGantt[Recurso Asignado], $A16, TableGantt[Fecha de Inicio], "&lt;=" &amp; Q$1, TableGantt[Fecha de Fin], "&gt;" &amp; Q$1))</f>
        <v/>
      </c>
      <c r="R16" s="12" t="str">
        <f>IF($A16="", "", SUMIFS(TableGantt[Carga Diaria], TableGantt[Recurso Asignado], $A16, TableGantt[Fecha de Inicio], "&lt;=" &amp; R$1, TableGantt[Fecha de Fin], "&gt;" &amp; R$1))</f>
        <v/>
      </c>
      <c r="S16" s="12" t="str">
        <f>IF($A16="", "", SUMIFS(TableGantt[Carga Diaria], TableGantt[Recurso Asignado], $A16, TableGantt[Fecha de Inicio], "&lt;=" &amp; S$1, TableGantt[Fecha de Fin], "&gt;" &amp; S$1))</f>
        <v/>
      </c>
      <c r="T16" s="12" t="str">
        <f>IF($A16="", "", SUMIFS(TableGantt[Carga Diaria], TableGantt[Recurso Asignado], $A16, TableGantt[Fecha de Inicio], "&lt;=" &amp; T$1, TableGantt[Fecha de Fin], "&gt;" &amp; T$1))</f>
        <v/>
      </c>
      <c r="U16" s="12" t="str">
        <f>IF($A16="", "", SUMIFS(TableGantt[Carga Diaria], TableGantt[Recurso Asignado], $A16, TableGantt[Fecha de Inicio], "&lt;=" &amp; U$1, TableGantt[Fecha de Fin], "&gt;" &amp; U$1))</f>
        <v/>
      </c>
      <c r="V16" s="12" t="str">
        <f>IF($A16="", "", SUMIFS(TableGantt[Carga Diaria], TableGantt[Recurso Asignado], $A16, TableGantt[Fecha de Inicio], "&lt;=" &amp; V$1, TableGantt[Fecha de Fin], "&gt;" &amp; V$1))</f>
        <v/>
      </c>
      <c r="W16" s="12" t="str">
        <f>IF($A16="", "", SUMIFS(TableGantt[Carga Diaria], TableGantt[Recurso Asignado], $A16, TableGantt[Fecha de Inicio], "&lt;=" &amp; W$1, TableGantt[Fecha de Fin], "&gt;" &amp; W$1))</f>
        <v/>
      </c>
      <c r="X16" s="12" t="str">
        <f>IF($A16="", "", SUMIFS(TableGantt[Carga Diaria], TableGantt[Recurso Asignado], $A16, TableGantt[Fecha de Inicio], "&lt;=" &amp; X$1, TableGantt[Fecha de Fin], "&gt;" &amp; X$1))</f>
        <v/>
      </c>
      <c r="Y16" s="12" t="str">
        <f>IF($A16="", "", SUMIFS(TableGantt[Carga Diaria], TableGantt[Recurso Asignado], $A16, TableGantt[Fecha de Inicio], "&lt;=" &amp; Y$1, TableGantt[Fecha de Fin], "&gt;" &amp; Y$1))</f>
        <v/>
      </c>
      <c r="Z16" s="12" t="str">
        <f>IF($A16="", "", SUMIFS(TableGantt[Carga Diaria], TableGantt[Recurso Asignado], $A16, TableGantt[Fecha de Inicio], "&lt;=" &amp; Z$1, TableGantt[Fecha de Fin], "&gt;" &amp; Z$1))</f>
        <v/>
      </c>
      <c r="AA16" s="12" t="str">
        <f>IF($A16="", "", SUMIFS(TableGantt[Carga Diaria], TableGantt[Recurso Asignado], $A16, TableGantt[Fecha de Inicio], "&lt;=" &amp; AA$1, TableGantt[Fecha de Fin], "&gt;" &amp; AA$1))</f>
        <v/>
      </c>
      <c r="AB16" s="12" t="str">
        <f>IF($A16="", "", SUMIFS(TableGantt[Carga Diaria], TableGantt[Recurso Asignado], $A16, TableGantt[Fecha de Inicio], "&lt;=" &amp; AB$1, TableGantt[Fecha de Fin], "&gt;" &amp; AB$1))</f>
        <v/>
      </c>
      <c r="AC16" s="12" t="str">
        <f>IF($A16="", "", SUMIFS(TableGantt[Carga Diaria], TableGantt[Recurso Asignado], $A16, TableGantt[Fecha de Inicio], "&lt;=" &amp; AC$1, TableGantt[Fecha de Fin], "&gt;" &amp; AC$1))</f>
        <v/>
      </c>
      <c r="AD16" s="12" t="str">
        <f>IF($A16="", "", SUMIFS(TableGantt[Carga Diaria], TableGantt[Recurso Asignado], $A16, TableGantt[Fecha de Inicio], "&lt;=" &amp; AD$1, TableGantt[Fecha de Fin], "&gt;" &amp; AD$1))</f>
        <v/>
      </c>
      <c r="AE16" s="12" t="str">
        <f>IF($A16="", "", SUMIFS(TableGantt[Carga Diaria], TableGantt[Recurso Asignado], $A16, TableGantt[Fecha de Inicio], "&lt;=" &amp; AE$1, TableGantt[Fecha de Fin], "&gt;" &amp; AE$1))</f>
        <v/>
      </c>
    </row>
    <row r="17" spans="1:31" x14ac:dyDescent="0.35">
      <c r="A17" s="12" t="str">
        <f>IFERROR(INDEX(TableRecursos[Nombre del Recurso], 16), "")</f>
        <v/>
      </c>
      <c r="B17" s="12" t="str">
        <f>IF($A17="", "", SUMIFS(TableGantt[Carga Diaria], TableGantt[Recurso Asignado], $A17, TableGantt[Fecha de Inicio], "&lt;=" &amp; B$1, TableGantt[Fecha de Fin], "&gt;" &amp; B$1))</f>
        <v/>
      </c>
      <c r="C17" s="12" t="str">
        <f>IF($A17="", "", SUMIFS(TableGantt[Carga Diaria], TableGantt[Recurso Asignado], $A17, TableGantt[Fecha de Inicio], "&lt;=" &amp; C$1, TableGantt[Fecha de Fin], "&gt;" &amp; C$1))</f>
        <v/>
      </c>
      <c r="D17" s="12" t="str">
        <f>IF($A17="", "", SUMIFS(TableGantt[Carga Diaria], TableGantt[Recurso Asignado], $A17, TableGantt[Fecha de Inicio], "&lt;=" &amp; D$1, TableGantt[Fecha de Fin], "&gt;" &amp; D$1))</f>
        <v/>
      </c>
      <c r="E17" s="12" t="str">
        <f>IF($A17="", "", SUMIFS(TableGantt[Carga Diaria], TableGantt[Recurso Asignado], $A17, TableGantt[Fecha de Inicio], "&lt;=" &amp; E$1, TableGantt[Fecha de Fin], "&gt;" &amp; E$1))</f>
        <v/>
      </c>
      <c r="F17" s="12" t="str">
        <f>IF($A17="", "", SUMIFS(TableGantt[Carga Diaria], TableGantt[Recurso Asignado], $A17, TableGantt[Fecha de Inicio], "&lt;=" &amp; F$1, TableGantt[Fecha de Fin], "&gt;" &amp; F$1))</f>
        <v/>
      </c>
      <c r="G17" s="12" t="str">
        <f>IF($A17="", "", SUMIFS(TableGantt[Carga Diaria], TableGantt[Recurso Asignado], $A17, TableGantt[Fecha de Inicio], "&lt;=" &amp; G$1, TableGantt[Fecha de Fin], "&gt;" &amp; G$1))</f>
        <v/>
      </c>
      <c r="H17" s="12" t="str">
        <f>IF($A17="", "", SUMIFS(TableGantt[Carga Diaria], TableGantt[Recurso Asignado], $A17, TableGantt[Fecha de Inicio], "&lt;=" &amp; H$1, TableGantt[Fecha de Fin], "&gt;" &amp; H$1))</f>
        <v/>
      </c>
      <c r="I17" s="12" t="str">
        <f>IF($A17="", "", SUMIFS(TableGantt[Carga Diaria], TableGantt[Recurso Asignado], $A17, TableGantt[Fecha de Inicio], "&lt;=" &amp; I$1, TableGantt[Fecha de Fin], "&gt;" &amp; I$1))</f>
        <v/>
      </c>
      <c r="J17" s="12" t="str">
        <f>IF($A17="", "", SUMIFS(TableGantt[Carga Diaria], TableGantt[Recurso Asignado], $A17, TableGantt[Fecha de Inicio], "&lt;=" &amp; J$1, TableGantt[Fecha de Fin], "&gt;" &amp; J$1))</f>
        <v/>
      </c>
      <c r="K17" s="12" t="str">
        <f>IF($A17="", "", SUMIFS(TableGantt[Carga Diaria], TableGantt[Recurso Asignado], $A17, TableGantt[Fecha de Inicio], "&lt;=" &amp; K$1, TableGantt[Fecha de Fin], "&gt;" &amp; K$1))</f>
        <v/>
      </c>
      <c r="L17" s="12" t="str">
        <f>IF($A17="", "", SUMIFS(TableGantt[Carga Diaria], TableGantt[Recurso Asignado], $A17, TableGantt[Fecha de Inicio], "&lt;=" &amp; L$1, TableGantt[Fecha de Fin], "&gt;" &amp; L$1))</f>
        <v/>
      </c>
      <c r="M17" s="12" t="str">
        <f>IF($A17="", "", SUMIFS(TableGantt[Carga Diaria], TableGantt[Recurso Asignado], $A17, TableGantt[Fecha de Inicio], "&lt;=" &amp; M$1, TableGantt[Fecha de Fin], "&gt;" &amp; M$1))</f>
        <v/>
      </c>
      <c r="N17" s="12" t="str">
        <f>IF($A17="", "", SUMIFS(TableGantt[Carga Diaria], TableGantt[Recurso Asignado], $A17, TableGantt[Fecha de Inicio], "&lt;=" &amp; N$1, TableGantt[Fecha de Fin], "&gt;" &amp; N$1))</f>
        <v/>
      </c>
      <c r="O17" s="12" t="str">
        <f>IF($A17="", "", SUMIFS(TableGantt[Carga Diaria], TableGantt[Recurso Asignado], $A17, TableGantt[Fecha de Inicio], "&lt;=" &amp; O$1, TableGantt[Fecha de Fin], "&gt;" &amp; O$1))</f>
        <v/>
      </c>
      <c r="P17" s="12" t="str">
        <f>IF($A17="", "", SUMIFS(TableGantt[Carga Diaria], TableGantt[Recurso Asignado], $A17, TableGantt[Fecha de Inicio], "&lt;=" &amp; P$1, TableGantt[Fecha de Fin], "&gt;" &amp; P$1))</f>
        <v/>
      </c>
      <c r="Q17" s="12" t="str">
        <f>IF($A17="", "", SUMIFS(TableGantt[Carga Diaria], TableGantt[Recurso Asignado], $A17, TableGantt[Fecha de Inicio], "&lt;=" &amp; Q$1, TableGantt[Fecha de Fin], "&gt;" &amp; Q$1))</f>
        <v/>
      </c>
      <c r="R17" s="12" t="str">
        <f>IF($A17="", "", SUMIFS(TableGantt[Carga Diaria], TableGantt[Recurso Asignado], $A17, TableGantt[Fecha de Inicio], "&lt;=" &amp; R$1, TableGantt[Fecha de Fin], "&gt;" &amp; R$1))</f>
        <v/>
      </c>
      <c r="S17" s="12" t="str">
        <f>IF($A17="", "", SUMIFS(TableGantt[Carga Diaria], TableGantt[Recurso Asignado], $A17, TableGantt[Fecha de Inicio], "&lt;=" &amp; S$1, TableGantt[Fecha de Fin], "&gt;" &amp; S$1))</f>
        <v/>
      </c>
      <c r="T17" s="12" t="str">
        <f>IF($A17="", "", SUMIFS(TableGantt[Carga Diaria], TableGantt[Recurso Asignado], $A17, TableGantt[Fecha de Inicio], "&lt;=" &amp; T$1, TableGantt[Fecha de Fin], "&gt;" &amp; T$1))</f>
        <v/>
      </c>
      <c r="U17" s="12" t="str">
        <f>IF($A17="", "", SUMIFS(TableGantt[Carga Diaria], TableGantt[Recurso Asignado], $A17, TableGantt[Fecha de Inicio], "&lt;=" &amp; U$1, TableGantt[Fecha de Fin], "&gt;" &amp; U$1))</f>
        <v/>
      </c>
      <c r="V17" s="12" t="str">
        <f>IF($A17="", "", SUMIFS(TableGantt[Carga Diaria], TableGantt[Recurso Asignado], $A17, TableGantt[Fecha de Inicio], "&lt;=" &amp; V$1, TableGantt[Fecha de Fin], "&gt;" &amp; V$1))</f>
        <v/>
      </c>
      <c r="W17" s="12" t="str">
        <f>IF($A17="", "", SUMIFS(TableGantt[Carga Diaria], TableGantt[Recurso Asignado], $A17, TableGantt[Fecha de Inicio], "&lt;=" &amp; W$1, TableGantt[Fecha de Fin], "&gt;" &amp; W$1))</f>
        <v/>
      </c>
      <c r="X17" s="12" t="str">
        <f>IF($A17="", "", SUMIFS(TableGantt[Carga Diaria], TableGantt[Recurso Asignado], $A17, TableGantt[Fecha de Inicio], "&lt;=" &amp; X$1, TableGantt[Fecha de Fin], "&gt;" &amp; X$1))</f>
        <v/>
      </c>
      <c r="Y17" s="12" t="str">
        <f>IF($A17="", "", SUMIFS(TableGantt[Carga Diaria], TableGantt[Recurso Asignado], $A17, TableGantt[Fecha de Inicio], "&lt;=" &amp; Y$1, TableGantt[Fecha de Fin], "&gt;" &amp; Y$1))</f>
        <v/>
      </c>
      <c r="Z17" s="12" t="str">
        <f>IF($A17="", "", SUMIFS(TableGantt[Carga Diaria], TableGantt[Recurso Asignado], $A17, TableGantt[Fecha de Inicio], "&lt;=" &amp; Z$1, TableGantt[Fecha de Fin], "&gt;" &amp; Z$1))</f>
        <v/>
      </c>
      <c r="AA17" s="12" t="str">
        <f>IF($A17="", "", SUMIFS(TableGantt[Carga Diaria], TableGantt[Recurso Asignado], $A17, TableGantt[Fecha de Inicio], "&lt;=" &amp; AA$1, TableGantt[Fecha de Fin], "&gt;" &amp; AA$1))</f>
        <v/>
      </c>
      <c r="AB17" s="12" t="str">
        <f>IF($A17="", "", SUMIFS(TableGantt[Carga Diaria], TableGantt[Recurso Asignado], $A17, TableGantt[Fecha de Inicio], "&lt;=" &amp; AB$1, TableGantt[Fecha de Fin], "&gt;" &amp; AB$1))</f>
        <v/>
      </c>
      <c r="AC17" s="12" t="str">
        <f>IF($A17="", "", SUMIFS(TableGantt[Carga Diaria], TableGantt[Recurso Asignado], $A17, TableGantt[Fecha de Inicio], "&lt;=" &amp; AC$1, TableGantt[Fecha de Fin], "&gt;" &amp; AC$1))</f>
        <v/>
      </c>
      <c r="AD17" s="12" t="str">
        <f>IF($A17="", "", SUMIFS(TableGantt[Carga Diaria], TableGantt[Recurso Asignado], $A17, TableGantt[Fecha de Inicio], "&lt;=" &amp; AD$1, TableGantt[Fecha de Fin], "&gt;" &amp; AD$1))</f>
        <v/>
      </c>
      <c r="AE17" s="12" t="str">
        <f>IF($A17="", "", SUMIFS(TableGantt[Carga Diaria], TableGantt[Recurso Asignado], $A17, TableGantt[Fecha de Inicio], "&lt;=" &amp; AE$1, TableGantt[Fecha de Fin], "&gt;" &amp; AE$1))</f>
        <v/>
      </c>
    </row>
    <row r="18" spans="1:31" x14ac:dyDescent="0.35">
      <c r="A18" s="12" t="str">
        <f>IFERROR(INDEX(TableRecursos[Nombre del Recurso], 17), "")</f>
        <v/>
      </c>
      <c r="B18" s="12" t="str">
        <f>IF($A18="", "", SUMIFS(TableGantt[Carga Diaria], TableGantt[Recurso Asignado], $A18, TableGantt[Fecha de Inicio], "&lt;=" &amp; B$1, TableGantt[Fecha de Fin], "&gt;" &amp; B$1))</f>
        <v/>
      </c>
      <c r="C18" s="12" t="str">
        <f>IF($A18="", "", SUMIFS(TableGantt[Carga Diaria], TableGantt[Recurso Asignado], $A18, TableGantt[Fecha de Inicio], "&lt;=" &amp; C$1, TableGantt[Fecha de Fin], "&gt;" &amp; C$1))</f>
        <v/>
      </c>
      <c r="D18" s="12" t="str">
        <f>IF($A18="", "", SUMIFS(TableGantt[Carga Diaria], TableGantt[Recurso Asignado], $A18, TableGantt[Fecha de Inicio], "&lt;=" &amp; D$1, TableGantt[Fecha de Fin], "&gt;" &amp; D$1))</f>
        <v/>
      </c>
      <c r="E18" s="12" t="str">
        <f>IF($A18="", "", SUMIFS(TableGantt[Carga Diaria], TableGantt[Recurso Asignado], $A18, TableGantt[Fecha de Inicio], "&lt;=" &amp; E$1, TableGantt[Fecha de Fin], "&gt;" &amp; E$1))</f>
        <v/>
      </c>
      <c r="F18" s="12" t="str">
        <f>IF($A18="", "", SUMIFS(TableGantt[Carga Diaria], TableGantt[Recurso Asignado], $A18, TableGantt[Fecha de Inicio], "&lt;=" &amp; F$1, TableGantt[Fecha de Fin], "&gt;" &amp; F$1))</f>
        <v/>
      </c>
      <c r="G18" s="12" t="str">
        <f>IF($A18="", "", SUMIFS(TableGantt[Carga Diaria], TableGantt[Recurso Asignado], $A18, TableGantt[Fecha de Inicio], "&lt;=" &amp; G$1, TableGantt[Fecha de Fin], "&gt;" &amp; G$1))</f>
        <v/>
      </c>
      <c r="H18" s="12" t="str">
        <f>IF($A18="", "", SUMIFS(TableGantt[Carga Diaria], TableGantt[Recurso Asignado], $A18, TableGantt[Fecha de Inicio], "&lt;=" &amp; H$1, TableGantt[Fecha de Fin], "&gt;" &amp; H$1))</f>
        <v/>
      </c>
      <c r="I18" s="12" t="str">
        <f>IF($A18="", "", SUMIFS(TableGantt[Carga Diaria], TableGantt[Recurso Asignado], $A18, TableGantt[Fecha de Inicio], "&lt;=" &amp; I$1, TableGantt[Fecha de Fin], "&gt;" &amp; I$1))</f>
        <v/>
      </c>
      <c r="J18" s="12" t="str">
        <f>IF($A18="", "", SUMIFS(TableGantt[Carga Diaria], TableGantt[Recurso Asignado], $A18, TableGantt[Fecha de Inicio], "&lt;=" &amp; J$1, TableGantt[Fecha de Fin], "&gt;" &amp; J$1))</f>
        <v/>
      </c>
      <c r="K18" s="12" t="str">
        <f>IF($A18="", "", SUMIFS(TableGantt[Carga Diaria], TableGantt[Recurso Asignado], $A18, TableGantt[Fecha de Inicio], "&lt;=" &amp; K$1, TableGantt[Fecha de Fin], "&gt;" &amp; K$1))</f>
        <v/>
      </c>
      <c r="L18" s="12" t="str">
        <f>IF($A18="", "", SUMIFS(TableGantt[Carga Diaria], TableGantt[Recurso Asignado], $A18, TableGantt[Fecha de Inicio], "&lt;=" &amp; L$1, TableGantt[Fecha de Fin], "&gt;" &amp; L$1))</f>
        <v/>
      </c>
      <c r="M18" s="12" t="str">
        <f>IF($A18="", "", SUMIFS(TableGantt[Carga Diaria], TableGantt[Recurso Asignado], $A18, TableGantt[Fecha de Inicio], "&lt;=" &amp; M$1, TableGantt[Fecha de Fin], "&gt;" &amp; M$1))</f>
        <v/>
      </c>
      <c r="N18" s="12" t="str">
        <f>IF($A18="", "", SUMIFS(TableGantt[Carga Diaria], TableGantt[Recurso Asignado], $A18, TableGantt[Fecha de Inicio], "&lt;=" &amp; N$1, TableGantt[Fecha de Fin], "&gt;" &amp; N$1))</f>
        <v/>
      </c>
      <c r="O18" s="12" t="str">
        <f>IF($A18="", "", SUMIFS(TableGantt[Carga Diaria], TableGantt[Recurso Asignado], $A18, TableGantt[Fecha de Inicio], "&lt;=" &amp; O$1, TableGantt[Fecha de Fin], "&gt;" &amp; O$1))</f>
        <v/>
      </c>
      <c r="P18" s="12" t="str">
        <f>IF($A18="", "", SUMIFS(TableGantt[Carga Diaria], TableGantt[Recurso Asignado], $A18, TableGantt[Fecha de Inicio], "&lt;=" &amp; P$1, TableGantt[Fecha de Fin], "&gt;" &amp; P$1))</f>
        <v/>
      </c>
      <c r="Q18" s="12" t="str">
        <f>IF($A18="", "", SUMIFS(TableGantt[Carga Diaria], TableGantt[Recurso Asignado], $A18, TableGantt[Fecha de Inicio], "&lt;=" &amp; Q$1, TableGantt[Fecha de Fin], "&gt;" &amp; Q$1))</f>
        <v/>
      </c>
      <c r="R18" s="12" t="str">
        <f>IF($A18="", "", SUMIFS(TableGantt[Carga Diaria], TableGantt[Recurso Asignado], $A18, TableGantt[Fecha de Inicio], "&lt;=" &amp; R$1, TableGantt[Fecha de Fin], "&gt;" &amp; R$1))</f>
        <v/>
      </c>
      <c r="S18" s="12" t="str">
        <f>IF($A18="", "", SUMIFS(TableGantt[Carga Diaria], TableGantt[Recurso Asignado], $A18, TableGantt[Fecha de Inicio], "&lt;=" &amp; S$1, TableGantt[Fecha de Fin], "&gt;" &amp; S$1))</f>
        <v/>
      </c>
      <c r="T18" s="12" t="str">
        <f>IF($A18="", "", SUMIFS(TableGantt[Carga Diaria], TableGantt[Recurso Asignado], $A18, TableGantt[Fecha de Inicio], "&lt;=" &amp; T$1, TableGantt[Fecha de Fin], "&gt;" &amp; T$1))</f>
        <v/>
      </c>
      <c r="U18" s="12" t="str">
        <f>IF($A18="", "", SUMIFS(TableGantt[Carga Diaria], TableGantt[Recurso Asignado], $A18, TableGantt[Fecha de Inicio], "&lt;=" &amp; U$1, TableGantt[Fecha de Fin], "&gt;" &amp; U$1))</f>
        <v/>
      </c>
      <c r="V18" s="12" t="str">
        <f>IF($A18="", "", SUMIFS(TableGantt[Carga Diaria], TableGantt[Recurso Asignado], $A18, TableGantt[Fecha de Inicio], "&lt;=" &amp; V$1, TableGantt[Fecha de Fin], "&gt;" &amp; V$1))</f>
        <v/>
      </c>
      <c r="W18" s="12" t="str">
        <f>IF($A18="", "", SUMIFS(TableGantt[Carga Diaria], TableGantt[Recurso Asignado], $A18, TableGantt[Fecha de Inicio], "&lt;=" &amp; W$1, TableGantt[Fecha de Fin], "&gt;" &amp; W$1))</f>
        <v/>
      </c>
      <c r="X18" s="12" t="str">
        <f>IF($A18="", "", SUMIFS(TableGantt[Carga Diaria], TableGantt[Recurso Asignado], $A18, TableGantt[Fecha de Inicio], "&lt;=" &amp; X$1, TableGantt[Fecha de Fin], "&gt;" &amp; X$1))</f>
        <v/>
      </c>
      <c r="Y18" s="12" t="str">
        <f>IF($A18="", "", SUMIFS(TableGantt[Carga Diaria], TableGantt[Recurso Asignado], $A18, TableGantt[Fecha de Inicio], "&lt;=" &amp; Y$1, TableGantt[Fecha de Fin], "&gt;" &amp; Y$1))</f>
        <v/>
      </c>
      <c r="Z18" s="12" t="str">
        <f>IF($A18="", "", SUMIFS(TableGantt[Carga Diaria], TableGantt[Recurso Asignado], $A18, TableGantt[Fecha de Inicio], "&lt;=" &amp; Z$1, TableGantt[Fecha de Fin], "&gt;" &amp; Z$1))</f>
        <v/>
      </c>
      <c r="AA18" s="12" t="str">
        <f>IF($A18="", "", SUMIFS(TableGantt[Carga Diaria], TableGantt[Recurso Asignado], $A18, TableGantt[Fecha de Inicio], "&lt;=" &amp; AA$1, TableGantt[Fecha de Fin], "&gt;" &amp; AA$1))</f>
        <v/>
      </c>
      <c r="AB18" s="12" t="str">
        <f>IF($A18="", "", SUMIFS(TableGantt[Carga Diaria], TableGantt[Recurso Asignado], $A18, TableGantt[Fecha de Inicio], "&lt;=" &amp; AB$1, TableGantt[Fecha de Fin], "&gt;" &amp; AB$1))</f>
        <v/>
      </c>
      <c r="AC18" s="12" t="str">
        <f>IF($A18="", "", SUMIFS(TableGantt[Carga Diaria], TableGantt[Recurso Asignado], $A18, TableGantt[Fecha de Inicio], "&lt;=" &amp; AC$1, TableGantt[Fecha de Fin], "&gt;" &amp; AC$1))</f>
        <v/>
      </c>
      <c r="AD18" s="12" t="str">
        <f>IF($A18="", "", SUMIFS(TableGantt[Carga Diaria], TableGantt[Recurso Asignado], $A18, TableGantt[Fecha de Inicio], "&lt;=" &amp; AD$1, TableGantt[Fecha de Fin], "&gt;" &amp; AD$1))</f>
        <v/>
      </c>
      <c r="AE18" s="12" t="str">
        <f>IF($A18="", "", SUMIFS(TableGantt[Carga Diaria], TableGantt[Recurso Asignado], $A18, TableGantt[Fecha de Inicio], "&lt;=" &amp; AE$1, TableGantt[Fecha de Fin], "&gt;" &amp; AE$1))</f>
        <v/>
      </c>
    </row>
    <row r="19" spans="1:31" x14ac:dyDescent="0.35">
      <c r="A19" s="12" t="str">
        <f>IFERROR(INDEX(TableRecursos[Nombre del Recurso], 18), "")</f>
        <v/>
      </c>
      <c r="B19" s="12" t="str">
        <f>IF($A19="", "", SUMIFS(TableGantt[Carga Diaria], TableGantt[Recurso Asignado], $A19, TableGantt[Fecha de Inicio], "&lt;=" &amp; B$1, TableGantt[Fecha de Fin], "&gt;" &amp; B$1))</f>
        <v/>
      </c>
      <c r="C19" s="12" t="str">
        <f>IF($A19="", "", SUMIFS(TableGantt[Carga Diaria], TableGantt[Recurso Asignado], $A19, TableGantt[Fecha de Inicio], "&lt;=" &amp; C$1, TableGantt[Fecha de Fin], "&gt;" &amp; C$1))</f>
        <v/>
      </c>
      <c r="D19" s="12" t="str">
        <f>IF($A19="", "", SUMIFS(TableGantt[Carga Diaria], TableGantt[Recurso Asignado], $A19, TableGantt[Fecha de Inicio], "&lt;=" &amp; D$1, TableGantt[Fecha de Fin], "&gt;" &amp; D$1))</f>
        <v/>
      </c>
      <c r="E19" s="12" t="str">
        <f>IF($A19="", "", SUMIFS(TableGantt[Carga Diaria], TableGantt[Recurso Asignado], $A19, TableGantt[Fecha de Inicio], "&lt;=" &amp; E$1, TableGantt[Fecha de Fin], "&gt;" &amp; E$1))</f>
        <v/>
      </c>
      <c r="F19" s="12" t="str">
        <f>IF($A19="", "", SUMIFS(TableGantt[Carga Diaria], TableGantt[Recurso Asignado], $A19, TableGantt[Fecha de Inicio], "&lt;=" &amp; F$1, TableGantt[Fecha de Fin], "&gt;" &amp; F$1))</f>
        <v/>
      </c>
      <c r="G19" s="12" t="str">
        <f>IF($A19="", "", SUMIFS(TableGantt[Carga Diaria], TableGantt[Recurso Asignado], $A19, TableGantt[Fecha de Inicio], "&lt;=" &amp; G$1, TableGantt[Fecha de Fin], "&gt;" &amp; G$1))</f>
        <v/>
      </c>
      <c r="H19" s="12" t="str">
        <f>IF($A19="", "", SUMIFS(TableGantt[Carga Diaria], TableGantt[Recurso Asignado], $A19, TableGantt[Fecha de Inicio], "&lt;=" &amp; H$1, TableGantt[Fecha de Fin], "&gt;" &amp; H$1))</f>
        <v/>
      </c>
      <c r="I19" s="12" t="str">
        <f>IF($A19="", "", SUMIFS(TableGantt[Carga Diaria], TableGantt[Recurso Asignado], $A19, TableGantt[Fecha de Inicio], "&lt;=" &amp; I$1, TableGantt[Fecha de Fin], "&gt;" &amp; I$1))</f>
        <v/>
      </c>
      <c r="J19" s="12" t="str">
        <f>IF($A19="", "", SUMIFS(TableGantt[Carga Diaria], TableGantt[Recurso Asignado], $A19, TableGantt[Fecha de Inicio], "&lt;=" &amp; J$1, TableGantt[Fecha de Fin], "&gt;" &amp; J$1))</f>
        <v/>
      </c>
      <c r="K19" s="12" t="str">
        <f>IF($A19="", "", SUMIFS(TableGantt[Carga Diaria], TableGantt[Recurso Asignado], $A19, TableGantt[Fecha de Inicio], "&lt;=" &amp; K$1, TableGantt[Fecha de Fin], "&gt;" &amp; K$1))</f>
        <v/>
      </c>
      <c r="L19" s="12" t="str">
        <f>IF($A19="", "", SUMIFS(TableGantt[Carga Diaria], TableGantt[Recurso Asignado], $A19, TableGantt[Fecha de Inicio], "&lt;=" &amp; L$1, TableGantt[Fecha de Fin], "&gt;" &amp; L$1))</f>
        <v/>
      </c>
      <c r="M19" s="12" t="str">
        <f>IF($A19="", "", SUMIFS(TableGantt[Carga Diaria], TableGantt[Recurso Asignado], $A19, TableGantt[Fecha de Inicio], "&lt;=" &amp; M$1, TableGantt[Fecha de Fin], "&gt;" &amp; M$1))</f>
        <v/>
      </c>
      <c r="N19" s="12" t="str">
        <f>IF($A19="", "", SUMIFS(TableGantt[Carga Diaria], TableGantt[Recurso Asignado], $A19, TableGantt[Fecha de Inicio], "&lt;=" &amp; N$1, TableGantt[Fecha de Fin], "&gt;" &amp; N$1))</f>
        <v/>
      </c>
      <c r="O19" s="12" t="str">
        <f>IF($A19="", "", SUMIFS(TableGantt[Carga Diaria], TableGantt[Recurso Asignado], $A19, TableGantt[Fecha de Inicio], "&lt;=" &amp; O$1, TableGantt[Fecha de Fin], "&gt;" &amp; O$1))</f>
        <v/>
      </c>
      <c r="P19" s="12" t="str">
        <f>IF($A19="", "", SUMIFS(TableGantt[Carga Diaria], TableGantt[Recurso Asignado], $A19, TableGantt[Fecha de Inicio], "&lt;=" &amp; P$1, TableGantt[Fecha de Fin], "&gt;" &amp; P$1))</f>
        <v/>
      </c>
      <c r="Q19" s="12" t="str">
        <f>IF($A19="", "", SUMIFS(TableGantt[Carga Diaria], TableGantt[Recurso Asignado], $A19, TableGantt[Fecha de Inicio], "&lt;=" &amp; Q$1, TableGantt[Fecha de Fin], "&gt;" &amp; Q$1))</f>
        <v/>
      </c>
      <c r="R19" s="12" t="str">
        <f>IF($A19="", "", SUMIFS(TableGantt[Carga Diaria], TableGantt[Recurso Asignado], $A19, TableGantt[Fecha de Inicio], "&lt;=" &amp; R$1, TableGantt[Fecha de Fin], "&gt;" &amp; R$1))</f>
        <v/>
      </c>
      <c r="S19" s="12" t="str">
        <f>IF($A19="", "", SUMIFS(TableGantt[Carga Diaria], TableGantt[Recurso Asignado], $A19, TableGantt[Fecha de Inicio], "&lt;=" &amp; S$1, TableGantt[Fecha de Fin], "&gt;" &amp; S$1))</f>
        <v/>
      </c>
      <c r="T19" s="12" t="str">
        <f>IF($A19="", "", SUMIFS(TableGantt[Carga Diaria], TableGantt[Recurso Asignado], $A19, TableGantt[Fecha de Inicio], "&lt;=" &amp; T$1, TableGantt[Fecha de Fin], "&gt;" &amp; T$1))</f>
        <v/>
      </c>
      <c r="U19" s="12" t="str">
        <f>IF($A19="", "", SUMIFS(TableGantt[Carga Diaria], TableGantt[Recurso Asignado], $A19, TableGantt[Fecha de Inicio], "&lt;=" &amp; U$1, TableGantt[Fecha de Fin], "&gt;" &amp; U$1))</f>
        <v/>
      </c>
      <c r="V19" s="12" t="str">
        <f>IF($A19="", "", SUMIFS(TableGantt[Carga Diaria], TableGantt[Recurso Asignado], $A19, TableGantt[Fecha de Inicio], "&lt;=" &amp; V$1, TableGantt[Fecha de Fin], "&gt;" &amp; V$1))</f>
        <v/>
      </c>
      <c r="W19" s="12" t="str">
        <f>IF($A19="", "", SUMIFS(TableGantt[Carga Diaria], TableGantt[Recurso Asignado], $A19, TableGantt[Fecha de Inicio], "&lt;=" &amp; W$1, TableGantt[Fecha de Fin], "&gt;" &amp; W$1))</f>
        <v/>
      </c>
      <c r="X19" s="12" t="str">
        <f>IF($A19="", "", SUMIFS(TableGantt[Carga Diaria], TableGantt[Recurso Asignado], $A19, TableGantt[Fecha de Inicio], "&lt;=" &amp; X$1, TableGantt[Fecha de Fin], "&gt;" &amp; X$1))</f>
        <v/>
      </c>
      <c r="Y19" s="12" t="str">
        <f>IF($A19="", "", SUMIFS(TableGantt[Carga Diaria], TableGantt[Recurso Asignado], $A19, TableGantt[Fecha de Inicio], "&lt;=" &amp; Y$1, TableGantt[Fecha de Fin], "&gt;" &amp; Y$1))</f>
        <v/>
      </c>
      <c r="Z19" s="12" t="str">
        <f>IF($A19="", "", SUMIFS(TableGantt[Carga Diaria], TableGantt[Recurso Asignado], $A19, TableGantt[Fecha de Inicio], "&lt;=" &amp; Z$1, TableGantt[Fecha de Fin], "&gt;" &amp; Z$1))</f>
        <v/>
      </c>
      <c r="AA19" s="12" t="str">
        <f>IF($A19="", "", SUMIFS(TableGantt[Carga Diaria], TableGantt[Recurso Asignado], $A19, TableGantt[Fecha de Inicio], "&lt;=" &amp; AA$1, TableGantt[Fecha de Fin], "&gt;" &amp; AA$1))</f>
        <v/>
      </c>
      <c r="AB19" s="12" t="str">
        <f>IF($A19="", "", SUMIFS(TableGantt[Carga Diaria], TableGantt[Recurso Asignado], $A19, TableGantt[Fecha de Inicio], "&lt;=" &amp; AB$1, TableGantt[Fecha de Fin], "&gt;" &amp; AB$1))</f>
        <v/>
      </c>
      <c r="AC19" s="12" t="str">
        <f>IF($A19="", "", SUMIFS(TableGantt[Carga Diaria], TableGantt[Recurso Asignado], $A19, TableGantt[Fecha de Inicio], "&lt;=" &amp; AC$1, TableGantt[Fecha de Fin], "&gt;" &amp; AC$1))</f>
        <v/>
      </c>
      <c r="AD19" s="12" t="str">
        <f>IF($A19="", "", SUMIFS(TableGantt[Carga Diaria], TableGantt[Recurso Asignado], $A19, TableGantt[Fecha de Inicio], "&lt;=" &amp; AD$1, TableGantt[Fecha de Fin], "&gt;" &amp; AD$1))</f>
        <v/>
      </c>
      <c r="AE19" s="12" t="str">
        <f>IF($A19="", "", SUMIFS(TableGantt[Carga Diaria], TableGantt[Recurso Asignado], $A19, TableGantt[Fecha de Inicio], "&lt;=" &amp; AE$1, TableGantt[Fecha de Fin], "&gt;" &amp; AE$1))</f>
        <v/>
      </c>
    </row>
    <row r="20" spans="1:31" x14ac:dyDescent="0.35">
      <c r="A20" s="12" t="str">
        <f>IFERROR(INDEX(TableRecursos[Nombre del Recurso], 19), "")</f>
        <v/>
      </c>
      <c r="B20" s="12" t="str">
        <f>IF($A20="", "", SUMIFS(TableGantt[Carga Diaria], TableGantt[Recurso Asignado], $A20, TableGantt[Fecha de Inicio], "&lt;=" &amp; B$1, TableGantt[Fecha de Fin], "&gt;" &amp; B$1))</f>
        <v/>
      </c>
      <c r="C20" s="12" t="str">
        <f>IF($A20="", "", SUMIFS(TableGantt[Carga Diaria], TableGantt[Recurso Asignado], $A20, TableGantt[Fecha de Inicio], "&lt;=" &amp; C$1, TableGantt[Fecha de Fin], "&gt;" &amp; C$1))</f>
        <v/>
      </c>
      <c r="D20" s="12" t="str">
        <f>IF($A20="", "", SUMIFS(TableGantt[Carga Diaria], TableGantt[Recurso Asignado], $A20, TableGantt[Fecha de Inicio], "&lt;=" &amp; D$1, TableGantt[Fecha de Fin], "&gt;" &amp; D$1))</f>
        <v/>
      </c>
      <c r="E20" s="12" t="str">
        <f>IF($A20="", "", SUMIFS(TableGantt[Carga Diaria], TableGantt[Recurso Asignado], $A20, TableGantt[Fecha de Inicio], "&lt;=" &amp; E$1, TableGantt[Fecha de Fin], "&gt;" &amp; E$1))</f>
        <v/>
      </c>
      <c r="F20" s="12" t="str">
        <f>IF($A20="", "", SUMIFS(TableGantt[Carga Diaria], TableGantt[Recurso Asignado], $A20, TableGantt[Fecha de Inicio], "&lt;=" &amp; F$1, TableGantt[Fecha de Fin], "&gt;" &amp; F$1))</f>
        <v/>
      </c>
      <c r="G20" s="12" t="str">
        <f>IF($A20="", "", SUMIFS(TableGantt[Carga Diaria], TableGantt[Recurso Asignado], $A20, TableGantt[Fecha de Inicio], "&lt;=" &amp; G$1, TableGantt[Fecha de Fin], "&gt;" &amp; G$1))</f>
        <v/>
      </c>
      <c r="H20" s="12" t="str">
        <f>IF($A20="", "", SUMIFS(TableGantt[Carga Diaria], TableGantt[Recurso Asignado], $A20, TableGantt[Fecha de Inicio], "&lt;=" &amp; H$1, TableGantt[Fecha de Fin], "&gt;" &amp; H$1))</f>
        <v/>
      </c>
      <c r="I20" s="12" t="str">
        <f>IF($A20="", "", SUMIFS(TableGantt[Carga Diaria], TableGantt[Recurso Asignado], $A20, TableGantt[Fecha de Inicio], "&lt;=" &amp; I$1, TableGantt[Fecha de Fin], "&gt;" &amp; I$1))</f>
        <v/>
      </c>
      <c r="J20" s="12" t="str">
        <f>IF($A20="", "", SUMIFS(TableGantt[Carga Diaria], TableGantt[Recurso Asignado], $A20, TableGantt[Fecha de Inicio], "&lt;=" &amp; J$1, TableGantt[Fecha de Fin], "&gt;" &amp; J$1))</f>
        <v/>
      </c>
      <c r="K20" s="12" t="str">
        <f>IF($A20="", "", SUMIFS(TableGantt[Carga Diaria], TableGantt[Recurso Asignado], $A20, TableGantt[Fecha de Inicio], "&lt;=" &amp; K$1, TableGantt[Fecha de Fin], "&gt;" &amp; K$1))</f>
        <v/>
      </c>
      <c r="L20" s="12" t="str">
        <f>IF($A20="", "", SUMIFS(TableGantt[Carga Diaria], TableGantt[Recurso Asignado], $A20, TableGantt[Fecha de Inicio], "&lt;=" &amp; L$1, TableGantt[Fecha de Fin], "&gt;" &amp; L$1))</f>
        <v/>
      </c>
      <c r="M20" s="12" t="str">
        <f>IF($A20="", "", SUMIFS(TableGantt[Carga Diaria], TableGantt[Recurso Asignado], $A20, TableGantt[Fecha de Inicio], "&lt;=" &amp; M$1, TableGantt[Fecha de Fin], "&gt;" &amp; M$1))</f>
        <v/>
      </c>
      <c r="N20" s="12" t="str">
        <f>IF($A20="", "", SUMIFS(TableGantt[Carga Diaria], TableGantt[Recurso Asignado], $A20, TableGantt[Fecha de Inicio], "&lt;=" &amp; N$1, TableGantt[Fecha de Fin], "&gt;" &amp; N$1))</f>
        <v/>
      </c>
      <c r="O20" s="12" t="str">
        <f>IF($A20="", "", SUMIFS(TableGantt[Carga Diaria], TableGantt[Recurso Asignado], $A20, TableGantt[Fecha de Inicio], "&lt;=" &amp; O$1, TableGantt[Fecha de Fin], "&gt;" &amp; O$1))</f>
        <v/>
      </c>
      <c r="P20" s="12" t="str">
        <f>IF($A20="", "", SUMIFS(TableGantt[Carga Diaria], TableGantt[Recurso Asignado], $A20, TableGantt[Fecha de Inicio], "&lt;=" &amp; P$1, TableGantt[Fecha de Fin], "&gt;" &amp; P$1))</f>
        <v/>
      </c>
      <c r="Q20" s="12" t="str">
        <f>IF($A20="", "", SUMIFS(TableGantt[Carga Diaria], TableGantt[Recurso Asignado], $A20, TableGantt[Fecha de Inicio], "&lt;=" &amp; Q$1, TableGantt[Fecha de Fin], "&gt;" &amp; Q$1))</f>
        <v/>
      </c>
      <c r="R20" s="12" t="str">
        <f>IF($A20="", "", SUMIFS(TableGantt[Carga Diaria], TableGantt[Recurso Asignado], $A20, TableGantt[Fecha de Inicio], "&lt;=" &amp; R$1, TableGantt[Fecha de Fin], "&gt;" &amp; R$1))</f>
        <v/>
      </c>
      <c r="S20" s="12" t="str">
        <f>IF($A20="", "", SUMIFS(TableGantt[Carga Diaria], TableGantt[Recurso Asignado], $A20, TableGantt[Fecha de Inicio], "&lt;=" &amp; S$1, TableGantt[Fecha de Fin], "&gt;" &amp; S$1))</f>
        <v/>
      </c>
      <c r="T20" s="12" t="str">
        <f>IF($A20="", "", SUMIFS(TableGantt[Carga Diaria], TableGantt[Recurso Asignado], $A20, TableGantt[Fecha de Inicio], "&lt;=" &amp; T$1, TableGantt[Fecha de Fin], "&gt;" &amp; T$1))</f>
        <v/>
      </c>
      <c r="U20" s="12" t="str">
        <f>IF($A20="", "", SUMIFS(TableGantt[Carga Diaria], TableGantt[Recurso Asignado], $A20, TableGantt[Fecha de Inicio], "&lt;=" &amp; U$1, TableGantt[Fecha de Fin], "&gt;" &amp; U$1))</f>
        <v/>
      </c>
      <c r="V20" s="12" t="str">
        <f>IF($A20="", "", SUMIFS(TableGantt[Carga Diaria], TableGantt[Recurso Asignado], $A20, TableGantt[Fecha de Inicio], "&lt;=" &amp; V$1, TableGantt[Fecha de Fin], "&gt;" &amp; V$1))</f>
        <v/>
      </c>
      <c r="W20" s="12" t="str">
        <f>IF($A20="", "", SUMIFS(TableGantt[Carga Diaria], TableGantt[Recurso Asignado], $A20, TableGantt[Fecha de Inicio], "&lt;=" &amp; W$1, TableGantt[Fecha de Fin], "&gt;" &amp; W$1))</f>
        <v/>
      </c>
      <c r="X20" s="12" t="str">
        <f>IF($A20="", "", SUMIFS(TableGantt[Carga Diaria], TableGantt[Recurso Asignado], $A20, TableGantt[Fecha de Inicio], "&lt;=" &amp; X$1, TableGantt[Fecha de Fin], "&gt;" &amp; X$1))</f>
        <v/>
      </c>
      <c r="Y20" s="12" t="str">
        <f>IF($A20="", "", SUMIFS(TableGantt[Carga Diaria], TableGantt[Recurso Asignado], $A20, TableGantt[Fecha de Inicio], "&lt;=" &amp; Y$1, TableGantt[Fecha de Fin], "&gt;" &amp; Y$1))</f>
        <v/>
      </c>
      <c r="Z20" s="12" t="str">
        <f>IF($A20="", "", SUMIFS(TableGantt[Carga Diaria], TableGantt[Recurso Asignado], $A20, TableGantt[Fecha de Inicio], "&lt;=" &amp; Z$1, TableGantt[Fecha de Fin], "&gt;" &amp; Z$1))</f>
        <v/>
      </c>
      <c r="AA20" s="12" t="str">
        <f>IF($A20="", "", SUMIFS(TableGantt[Carga Diaria], TableGantt[Recurso Asignado], $A20, TableGantt[Fecha de Inicio], "&lt;=" &amp; AA$1, TableGantt[Fecha de Fin], "&gt;" &amp; AA$1))</f>
        <v/>
      </c>
      <c r="AB20" s="12" t="str">
        <f>IF($A20="", "", SUMIFS(TableGantt[Carga Diaria], TableGantt[Recurso Asignado], $A20, TableGantt[Fecha de Inicio], "&lt;=" &amp; AB$1, TableGantt[Fecha de Fin], "&gt;" &amp; AB$1))</f>
        <v/>
      </c>
      <c r="AC20" s="12" t="str">
        <f>IF($A20="", "", SUMIFS(TableGantt[Carga Diaria], TableGantt[Recurso Asignado], $A20, TableGantt[Fecha de Inicio], "&lt;=" &amp; AC$1, TableGantt[Fecha de Fin], "&gt;" &amp; AC$1))</f>
        <v/>
      </c>
      <c r="AD20" s="12" t="str">
        <f>IF($A20="", "", SUMIFS(TableGantt[Carga Diaria], TableGantt[Recurso Asignado], $A20, TableGantt[Fecha de Inicio], "&lt;=" &amp; AD$1, TableGantt[Fecha de Fin], "&gt;" &amp; AD$1))</f>
        <v/>
      </c>
      <c r="AE20" s="12" t="str">
        <f>IF($A20="", "", SUMIFS(TableGantt[Carga Diaria], TableGantt[Recurso Asignado], $A20, TableGantt[Fecha de Inicio], "&lt;=" &amp; AE$1, TableGantt[Fecha de Fin], "&gt;" &amp; AE$1))</f>
        <v/>
      </c>
    </row>
    <row r="21" spans="1:31" x14ac:dyDescent="0.35">
      <c r="A21" s="12" t="str">
        <f>IFERROR(INDEX(TableRecursos[Nombre del Recurso], 20), "")</f>
        <v/>
      </c>
      <c r="B21" s="12" t="str">
        <f>IF($A21="", "", SUMIFS(TableGantt[Carga Diaria], TableGantt[Recurso Asignado], $A21, TableGantt[Fecha de Inicio], "&lt;=" &amp; B$1, TableGantt[Fecha de Fin], "&gt;" &amp; B$1))</f>
        <v/>
      </c>
      <c r="C21" s="12" t="str">
        <f>IF($A21="", "", SUMIFS(TableGantt[Carga Diaria], TableGantt[Recurso Asignado], $A21, TableGantt[Fecha de Inicio], "&lt;=" &amp; C$1, TableGantt[Fecha de Fin], "&gt;" &amp; C$1))</f>
        <v/>
      </c>
      <c r="D21" s="12" t="str">
        <f>IF($A21="", "", SUMIFS(TableGantt[Carga Diaria], TableGantt[Recurso Asignado], $A21, TableGantt[Fecha de Inicio], "&lt;=" &amp; D$1, TableGantt[Fecha de Fin], "&gt;" &amp; D$1))</f>
        <v/>
      </c>
      <c r="E21" s="12" t="str">
        <f>IF($A21="", "", SUMIFS(TableGantt[Carga Diaria], TableGantt[Recurso Asignado], $A21, TableGantt[Fecha de Inicio], "&lt;=" &amp; E$1, TableGantt[Fecha de Fin], "&gt;" &amp; E$1))</f>
        <v/>
      </c>
      <c r="F21" s="12" t="str">
        <f>IF($A21="", "", SUMIFS(TableGantt[Carga Diaria], TableGantt[Recurso Asignado], $A21, TableGantt[Fecha de Inicio], "&lt;=" &amp; F$1, TableGantt[Fecha de Fin], "&gt;" &amp; F$1))</f>
        <v/>
      </c>
      <c r="G21" s="12" t="str">
        <f>IF($A21="", "", SUMIFS(TableGantt[Carga Diaria], TableGantt[Recurso Asignado], $A21, TableGantt[Fecha de Inicio], "&lt;=" &amp; G$1, TableGantt[Fecha de Fin], "&gt;" &amp; G$1))</f>
        <v/>
      </c>
      <c r="H21" s="12" t="str">
        <f>IF($A21="", "", SUMIFS(TableGantt[Carga Diaria], TableGantt[Recurso Asignado], $A21, TableGantt[Fecha de Inicio], "&lt;=" &amp; H$1, TableGantt[Fecha de Fin], "&gt;" &amp; H$1))</f>
        <v/>
      </c>
      <c r="I21" s="12" t="str">
        <f>IF($A21="", "", SUMIFS(TableGantt[Carga Diaria], TableGantt[Recurso Asignado], $A21, TableGantt[Fecha de Inicio], "&lt;=" &amp; I$1, TableGantt[Fecha de Fin], "&gt;" &amp; I$1))</f>
        <v/>
      </c>
      <c r="J21" s="12" t="str">
        <f>IF($A21="", "", SUMIFS(TableGantt[Carga Diaria], TableGantt[Recurso Asignado], $A21, TableGantt[Fecha de Inicio], "&lt;=" &amp; J$1, TableGantt[Fecha de Fin], "&gt;" &amp; J$1))</f>
        <v/>
      </c>
      <c r="K21" s="12" t="str">
        <f>IF($A21="", "", SUMIFS(TableGantt[Carga Diaria], TableGantt[Recurso Asignado], $A21, TableGantt[Fecha de Inicio], "&lt;=" &amp; K$1, TableGantt[Fecha de Fin], "&gt;" &amp; K$1))</f>
        <v/>
      </c>
      <c r="L21" s="12" t="str">
        <f>IF($A21="", "", SUMIFS(TableGantt[Carga Diaria], TableGantt[Recurso Asignado], $A21, TableGantt[Fecha de Inicio], "&lt;=" &amp; L$1, TableGantt[Fecha de Fin], "&gt;" &amp; L$1))</f>
        <v/>
      </c>
      <c r="M21" s="12" t="str">
        <f>IF($A21="", "", SUMIFS(TableGantt[Carga Diaria], TableGantt[Recurso Asignado], $A21, TableGantt[Fecha de Inicio], "&lt;=" &amp; M$1, TableGantt[Fecha de Fin], "&gt;" &amp; M$1))</f>
        <v/>
      </c>
      <c r="N21" s="12" t="str">
        <f>IF($A21="", "", SUMIFS(TableGantt[Carga Diaria], TableGantt[Recurso Asignado], $A21, TableGantt[Fecha de Inicio], "&lt;=" &amp; N$1, TableGantt[Fecha de Fin], "&gt;" &amp; N$1))</f>
        <v/>
      </c>
      <c r="O21" s="12" t="str">
        <f>IF($A21="", "", SUMIFS(TableGantt[Carga Diaria], TableGantt[Recurso Asignado], $A21, TableGantt[Fecha de Inicio], "&lt;=" &amp; O$1, TableGantt[Fecha de Fin], "&gt;" &amp; O$1))</f>
        <v/>
      </c>
      <c r="P21" s="12" t="str">
        <f>IF($A21="", "", SUMIFS(TableGantt[Carga Diaria], TableGantt[Recurso Asignado], $A21, TableGantt[Fecha de Inicio], "&lt;=" &amp; P$1, TableGantt[Fecha de Fin], "&gt;" &amp; P$1))</f>
        <v/>
      </c>
      <c r="Q21" s="12" t="str">
        <f>IF($A21="", "", SUMIFS(TableGantt[Carga Diaria], TableGantt[Recurso Asignado], $A21, TableGantt[Fecha de Inicio], "&lt;=" &amp; Q$1, TableGantt[Fecha de Fin], "&gt;" &amp; Q$1))</f>
        <v/>
      </c>
      <c r="R21" s="12" t="str">
        <f>IF($A21="", "", SUMIFS(TableGantt[Carga Diaria], TableGantt[Recurso Asignado], $A21, TableGantt[Fecha de Inicio], "&lt;=" &amp; R$1, TableGantt[Fecha de Fin], "&gt;" &amp; R$1))</f>
        <v/>
      </c>
      <c r="S21" s="12" t="str">
        <f>IF($A21="", "", SUMIFS(TableGantt[Carga Diaria], TableGantt[Recurso Asignado], $A21, TableGantt[Fecha de Inicio], "&lt;=" &amp; S$1, TableGantt[Fecha de Fin], "&gt;" &amp; S$1))</f>
        <v/>
      </c>
      <c r="T21" s="12" t="str">
        <f>IF($A21="", "", SUMIFS(TableGantt[Carga Diaria], TableGantt[Recurso Asignado], $A21, TableGantt[Fecha de Inicio], "&lt;=" &amp; T$1, TableGantt[Fecha de Fin], "&gt;" &amp; T$1))</f>
        <v/>
      </c>
      <c r="U21" s="12" t="str">
        <f>IF($A21="", "", SUMIFS(TableGantt[Carga Diaria], TableGantt[Recurso Asignado], $A21, TableGantt[Fecha de Inicio], "&lt;=" &amp; U$1, TableGantt[Fecha de Fin], "&gt;" &amp; U$1))</f>
        <v/>
      </c>
      <c r="V21" s="12" t="str">
        <f>IF($A21="", "", SUMIFS(TableGantt[Carga Diaria], TableGantt[Recurso Asignado], $A21, TableGantt[Fecha de Inicio], "&lt;=" &amp; V$1, TableGantt[Fecha de Fin], "&gt;" &amp; V$1))</f>
        <v/>
      </c>
      <c r="W21" s="12" t="str">
        <f>IF($A21="", "", SUMIFS(TableGantt[Carga Diaria], TableGantt[Recurso Asignado], $A21, TableGantt[Fecha de Inicio], "&lt;=" &amp; W$1, TableGantt[Fecha de Fin], "&gt;" &amp; W$1))</f>
        <v/>
      </c>
      <c r="X21" s="12" t="str">
        <f>IF($A21="", "", SUMIFS(TableGantt[Carga Diaria], TableGantt[Recurso Asignado], $A21, TableGantt[Fecha de Inicio], "&lt;=" &amp; X$1, TableGantt[Fecha de Fin], "&gt;" &amp; X$1))</f>
        <v/>
      </c>
      <c r="Y21" s="12" t="str">
        <f>IF($A21="", "", SUMIFS(TableGantt[Carga Diaria], TableGantt[Recurso Asignado], $A21, TableGantt[Fecha de Inicio], "&lt;=" &amp; Y$1, TableGantt[Fecha de Fin], "&gt;" &amp; Y$1))</f>
        <v/>
      </c>
      <c r="Z21" s="12" t="str">
        <f>IF($A21="", "", SUMIFS(TableGantt[Carga Diaria], TableGantt[Recurso Asignado], $A21, TableGantt[Fecha de Inicio], "&lt;=" &amp; Z$1, TableGantt[Fecha de Fin], "&gt;" &amp; Z$1))</f>
        <v/>
      </c>
      <c r="AA21" s="12" t="str">
        <f>IF($A21="", "", SUMIFS(TableGantt[Carga Diaria], TableGantt[Recurso Asignado], $A21, TableGantt[Fecha de Inicio], "&lt;=" &amp; AA$1, TableGantt[Fecha de Fin], "&gt;" &amp; AA$1))</f>
        <v/>
      </c>
      <c r="AB21" s="12" t="str">
        <f>IF($A21="", "", SUMIFS(TableGantt[Carga Diaria], TableGantt[Recurso Asignado], $A21, TableGantt[Fecha de Inicio], "&lt;=" &amp; AB$1, TableGantt[Fecha de Fin], "&gt;" &amp; AB$1))</f>
        <v/>
      </c>
      <c r="AC21" s="12" t="str">
        <f>IF($A21="", "", SUMIFS(TableGantt[Carga Diaria], TableGantt[Recurso Asignado], $A21, TableGantt[Fecha de Inicio], "&lt;=" &amp; AC$1, TableGantt[Fecha de Fin], "&gt;" &amp; AC$1))</f>
        <v/>
      </c>
      <c r="AD21" s="12" t="str">
        <f>IF($A21="", "", SUMIFS(TableGantt[Carga Diaria], TableGantt[Recurso Asignado], $A21, TableGantt[Fecha de Inicio], "&lt;=" &amp; AD$1, TableGantt[Fecha de Fin], "&gt;" &amp; AD$1))</f>
        <v/>
      </c>
      <c r="AE21" s="12" t="str">
        <f>IF($A21="", "", SUMIFS(TableGantt[Carga Diaria], TableGantt[Recurso Asignado], $A21, TableGantt[Fecha de Inicio], "&lt;=" &amp; AE$1, TableGantt[Fecha de Fin], "&gt;" &amp; AE$1))</f>
        <v/>
      </c>
    </row>
    <row r="22" spans="1:31" x14ac:dyDescent="0.35">
      <c r="A22" s="12" t="str">
        <f>IFERROR(INDEX(TableRecursos[Nombre del Recurso], 21), "")</f>
        <v/>
      </c>
      <c r="B22" s="12" t="str">
        <f>IF($A22="", "", SUMIFS(TableGantt[Carga Diaria], TableGantt[Recurso Asignado], $A22, TableGantt[Fecha de Inicio], "&lt;=" &amp; B$1, TableGantt[Fecha de Fin], "&gt;" &amp; B$1))</f>
        <v/>
      </c>
      <c r="C22" s="12" t="str">
        <f>IF($A22="", "", SUMIFS(TableGantt[Carga Diaria], TableGantt[Recurso Asignado], $A22, TableGantt[Fecha de Inicio], "&lt;=" &amp; C$1, TableGantt[Fecha de Fin], "&gt;" &amp; C$1))</f>
        <v/>
      </c>
      <c r="D22" s="12" t="str">
        <f>IF($A22="", "", SUMIFS(TableGantt[Carga Diaria], TableGantt[Recurso Asignado], $A22, TableGantt[Fecha de Inicio], "&lt;=" &amp; D$1, TableGantt[Fecha de Fin], "&gt;" &amp; D$1))</f>
        <v/>
      </c>
      <c r="E22" s="12" t="str">
        <f>IF($A22="", "", SUMIFS(TableGantt[Carga Diaria], TableGantt[Recurso Asignado], $A22, TableGantt[Fecha de Inicio], "&lt;=" &amp; E$1, TableGantt[Fecha de Fin], "&gt;" &amp; E$1))</f>
        <v/>
      </c>
      <c r="F22" s="12" t="str">
        <f>IF($A22="", "", SUMIFS(TableGantt[Carga Diaria], TableGantt[Recurso Asignado], $A22, TableGantt[Fecha de Inicio], "&lt;=" &amp; F$1, TableGantt[Fecha de Fin], "&gt;" &amp; F$1))</f>
        <v/>
      </c>
      <c r="G22" s="12" t="str">
        <f>IF($A22="", "", SUMIFS(TableGantt[Carga Diaria], TableGantt[Recurso Asignado], $A22, TableGantt[Fecha de Inicio], "&lt;=" &amp; G$1, TableGantt[Fecha de Fin], "&gt;" &amp; G$1))</f>
        <v/>
      </c>
      <c r="H22" s="12" t="str">
        <f>IF($A22="", "", SUMIFS(TableGantt[Carga Diaria], TableGantt[Recurso Asignado], $A22, TableGantt[Fecha de Inicio], "&lt;=" &amp; H$1, TableGantt[Fecha de Fin], "&gt;" &amp; H$1))</f>
        <v/>
      </c>
      <c r="I22" s="12" t="str">
        <f>IF($A22="", "", SUMIFS(TableGantt[Carga Diaria], TableGantt[Recurso Asignado], $A22, TableGantt[Fecha de Inicio], "&lt;=" &amp; I$1, TableGantt[Fecha de Fin], "&gt;" &amp; I$1))</f>
        <v/>
      </c>
      <c r="J22" s="12" t="str">
        <f>IF($A22="", "", SUMIFS(TableGantt[Carga Diaria], TableGantt[Recurso Asignado], $A22, TableGantt[Fecha de Inicio], "&lt;=" &amp; J$1, TableGantt[Fecha de Fin], "&gt;" &amp; J$1))</f>
        <v/>
      </c>
      <c r="K22" s="12" t="str">
        <f>IF($A22="", "", SUMIFS(TableGantt[Carga Diaria], TableGantt[Recurso Asignado], $A22, TableGantt[Fecha de Inicio], "&lt;=" &amp; K$1, TableGantt[Fecha de Fin], "&gt;" &amp; K$1))</f>
        <v/>
      </c>
      <c r="L22" s="12" t="str">
        <f>IF($A22="", "", SUMIFS(TableGantt[Carga Diaria], TableGantt[Recurso Asignado], $A22, TableGantt[Fecha de Inicio], "&lt;=" &amp; L$1, TableGantt[Fecha de Fin], "&gt;" &amp; L$1))</f>
        <v/>
      </c>
      <c r="M22" s="12" t="str">
        <f>IF($A22="", "", SUMIFS(TableGantt[Carga Diaria], TableGantt[Recurso Asignado], $A22, TableGantt[Fecha de Inicio], "&lt;=" &amp; M$1, TableGantt[Fecha de Fin], "&gt;" &amp; M$1))</f>
        <v/>
      </c>
      <c r="N22" s="12" t="str">
        <f>IF($A22="", "", SUMIFS(TableGantt[Carga Diaria], TableGantt[Recurso Asignado], $A22, TableGantt[Fecha de Inicio], "&lt;=" &amp; N$1, TableGantt[Fecha de Fin], "&gt;" &amp; N$1))</f>
        <v/>
      </c>
      <c r="O22" s="12" t="str">
        <f>IF($A22="", "", SUMIFS(TableGantt[Carga Diaria], TableGantt[Recurso Asignado], $A22, TableGantt[Fecha de Inicio], "&lt;=" &amp; O$1, TableGantt[Fecha de Fin], "&gt;" &amp; O$1))</f>
        <v/>
      </c>
      <c r="P22" s="12" t="str">
        <f>IF($A22="", "", SUMIFS(TableGantt[Carga Diaria], TableGantt[Recurso Asignado], $A22, TableGantt[Fecha de Inicio], "&lt;=" &amp; P$1, TableGantt[Fecha de Fin], "&gt;" &amp; P$1))</f>
        <v/>
      </c>
      <c r="Q22" s="12" t="str">
        <f>IF($A22="", "", SUMIFS(TableGantt[Carga Diaria], TableGantt[Recurso Asignado], $A22, TableGantt[Fecha de Inicio], "&lt;=" &amp; Q$1, TableGantt[Fecha de Fin], "&gt;" &amp; Q$1))</f>
        <v/>
      </c>
      <c r="R22" s="12" t="str">
        <f>IF($A22="", "", SUMIFS(TableGantt[Carga Diaria], TableGantt[Recurso Asignado], $A22, TableGantt[Fecha de Inicio], "&lt;=" &amp; R$1, TableGantt[Fecha de Fin], "&gt;" &amp; R$1))</f>
        <v/>
      </c>
      <c r="S22" s="12" t="str">
        <f>IF($A22="", "", SUMIFS(TableGantt[Carga Diaria], TableGantt[Recurso Asignado], $A22, TableGantt[Fecha de Inicio], "&lt;=" &amp; S$1, TableGantt[Fecha de Fin], "&gt;" &amp; S$1))</f>
        <v/>
      </c>
      <c r="T22" s="12" t="str">
        <f>IF($A22="", "", SUMIFS(TableGantt[Carga Diaria], TableGantt[Recurso Asignado], $A22, TableGantt[Fecha de Inicio], "&lt;=" &amp; T$1, TableGantt[Fecha de Fin], "&gt;" &amp; T$1))</f>
        <v/>
      </c>
      <c r="U22" s="12" t="str">
        <f>IF($A22="", "", SUMIFS(TableGantt[Carga Diaria], TableGantt[Recurso Asignado], $A22, TableGantt[Fecha de Inicio], "&lt;=" &amp; U$1, TableGantt[Fecha de Fin], "&gt;" &amp; U$1))</f>
        <v/>
      </c>
      <c r="V22" s="12" t="str">
        <f>IF($A22="", "", SUMIFS(TableGantt[Carga Diaria], TableGantt[Recurso Asignado], $A22, TableGantt[Fecha de Inicio], "&lt;=" &amp; V$1, TableGantt[Fecha de Fin], "&gt;" &amp; V$1))</f>
        <v/>
      </c>
      <c r="W22" s="12" t="str">
        <f>IF($A22="", "", SUMIFS(TableGantt[Carga Diaria], TableGantt[Recurso Asignado], $A22, TableGantt[Fecha de Inicio], "&lt;=" &amp; W$1, TableGantt[Fecha de Fin], "&gt;" &amp; W$1))</f>
        <v/>
      </c>
      <c r="X22" s="12" t="str">
        <f>IF($A22="", "", SUMIFS(TableGantt[Carga Diaria], TableGantt[Recurso Asignado], $A22, TableGantt[Fecha de Inicio], "&lt;=" &amp; X$1, TableGantt[Fecha de Fin], "&gt;" &amp; X$1))</f>
        <v/>
      </c>
      <c r="Y22" s="12" t="str">
        <f>IF($A22="", "", SUMIFS(TableGantt[Carga Diaria], TableGantt[Recurso Asignado], $A22, TableGantt[Fecha de Inicio], "&lt;=" &amp; Y$1, TableGantt[Fecha de Fin], "&gt;" &amp; Y$1))</f>
        <v/>
      </c>
      <c r="Z22" s="12" t="str">
        <f>IF($A22="", "", SUMIFS(TableGantt[Carga Diaria], TableGantt[Recurso Asignado], $A22, TableGantt[Fecha de Inicio], "&lt;=" &amp; Z$1, TableGantt[Fecha de Fin], "&gt;" &amp; Z$1))</f>
        <v/>
      </c>
      <c r="AA22" s="12" t="str">
        <f>IF($A22="", "", SUMIFS(TableGantt[Carga Diaria], TableGantt[Recurso Asignado], $A22, TableGantt[Fecha de Inicio], "&lt;=" &amp; AA$1, TableGantt[Fecha de Fin], "&gt;" &amp; AA$1))</f>
        <v/>
      </c>
      <c r="AB22" s="12" t="str">
        <f>IF($A22="", "", SUMIFS(TableGantt[Carga Diaria], TableGantt[Recurso Asignado], $A22, TableGantt[Fecha de Inicio], "&lt;=" &amp; AB$1, TableGantt[Fecha de Fin], "&gt;" &amp; AB$1))</f>
        <v/>
      </c>
      <c r="AC22" s="12" t="str">
        <f>IF($A22="", "", SUMIFS(TableGantt[Carga Diaria], TableGantt[Recurso Asignado], $A22, TableGantt[Fecha de Inicio], "&lt;=" &amp; AC$1, TableGantt[Fecha de Fin], "&gt;" &amp; AC$1))</f>
        <v/>
      </c>
      <c r="AD22" s="12" t="str">
        <f>IF($A22="", "", SUMIFS(TableGantt[Carga Diaria], TableGantt[Recurso Asignado], $A22, TableGantt[Fecha de Inicio], "&lt;=" &amp; AD$1, TableGantt[Fecha de Fin], "&gt;" &amp; AD$1))</f>
        <v/>
      </c>
      <c r="AE22" s="12" t="str">
        <f>IF($A22="", "", SUMIFS(TableGantt[Carga Diaria], TableGantt[Recurso Asignado], $A22, TableGantt[Fecha de Inicio], "&lt;=" &amp; AE$1, TableGantt[Fecha de Fin], "&gt;" &amp; AE$1))</f>
        <v/>
      </c>
    </row>
    <row r="23" spans="1:31" x14ac:dyDescent="0.35">
      <c r="A23" s="12" t="str">
        <f>IFERROR(INDEX(TableRecursos[Nombre del Recurso], 22), "")</f>
        <v/>
      </c>
      <c r="B23" s="12" t="str">
        <f>IF($A23="", "", SUMIFS(TableGantt[Carga Diaria], TableGantt[Recurso Asignado], $A23, TableGantt[Fecha de Inicio], "&lt;=" &amp; B$1, TableGantt[Fecha de Fin], "&gt;" &amp; B$1))</f>
        <v/>
      </c>
      <c r="C23" s="12" t="str">
        <f>IF($A23="", "", SUMIFS(TableGantt[Carga Diaria], TableGantt[Recurso Asignado], $A23, TableGantt[Fecha de Inicio], "&lt;=" &amp; C$1, TableGantt[Fecha de Fin], "&gt;" &amp; C$1))</f>
        <v/>
      </c>
      <c r="D23" s="12" t="str">
        <f>IF($A23="", "", SUMIFS(TableGantt[Carga Diaria], TableGantt[Recurso Asignado], $A23, TableGantt[Fecha de Inicio], "&lt;=" &amp; D$1, TableGantt[Fecha de Fin], "&gt;" &amp; D$1))</f>
        <v/>
      </c>
      <c r="E23" s="12" t="str">
        <f>IF($A23="", "", SUMIFS(TableGantt[Carga Diaria], TableGantt[Recurso Asignado], $A23, TableGantt[Fecha de Inicio], "&lt;=" &amp; E$1, TableGantt[Fecha de Fin], "&gt;" &amp; E$1))</f>
        <v/>
      </c>
      <c r="F23" s="12" t="str">
        <f>IF($A23="", "", SUMIFS(TableGantt[Carga Diaria], TableGantt[Recurso Asignado], $A23, TableGantt[Fecha de Inicio], "&lt;=" &amp; F$1, TableGantt[Fecha de Fin], "&gt;" &amp; F$1))</f>
        <v/>
      </c>
      <c r="G23" s="12" t="str">
        <f>IF($A23="", "", SUMIFS(TableGantt[Carga Diaria], TableGantt[Recurso Asignado], $A23, TableGantt[Fecha de Inicio], "&lt;=" &amp; G$1, TableGantt[Fecha de Fin], "&gt;" &amp; G$1))</f>
        <v/>
      </c>
      <c r="H23" s="12" t="str">
        <f>IF($A23="", "", SUMIFS(TableGantt[Carga Diaria], TableGantt[Recurso Asignado], $A23, TableGantt[Fecha de Inicio], "&lt;=" &amp; H$1, TableGantt[Fecha de Fin], "&gt;" &amp; H$1))</f>
        <v/>
      </c>
      <c r="I23" s="12" t="str">
        <f>IF($A23="", "", SUMIFS(TableGantt[Carga Diaria], TableGantt[Recurso Asignado], $A23, TableGantt[Fecha de Inicio], "&lt;=" &amp; I$1, TableGantt[Fecha de Fin], "&gt;" &amp; I$1))</f>
        <v/>
      </c>
      <c r="J23" s="12" t="str">
        <f>IF($A23="", "", SUMIFS(TableGantt[Carga Diaria], TableGantt[Recurso Asignado], $A23, TableGantt[Fecha de Inicio], "&lt;=" &amp; J$1, TableGantt[Fecha de Fin], "&gt;" &amp; J$1))</f>
        <v/>
      </c>
      <c r="K23" s="12" t="str">
        <f>IF($A23="", "", SUMIFS(TableGantt[Carga Diaria], TableGantt[Recurso Asignado], $A23, TableGantt[Fecha de Inicio], "&lt;=" &amp; K$1, TableGantt[Fecha de Fin], "&gt;" &amp; K$1))</f>
        <v/>
      </c>
      <c r="L23" s="12" t="str">
        <f>IF($A23="", "", SUMIFS(TableGantt[Carga Diaria], TableGantt[Recurso Asignado], $A23, TableGantt[Fecha de Inicio], "&lt;=" &amp; L$1, TableGantt[Fecha de Fin], "&gt;" &amp; L$1))</f>
        <v/>
      </c>
      <c r="M23" s="12" t="str">
        <f>IF($A23="", "", SUMIFS(TableGantt[Carga Diaria], TableGantt[Recurso Asignado], $A23, TableGantt[Fecha de Inicio], "&lt;=" &amp; M$1, TableGantt[Fecha de Fin], "&gt;" &amp; M$1))</f>
        <v/>
      </c>
      <c r="N23" s="12" t="str">
        <f>IF($A23="", "", SUMIFS(TableGantt[Carga Diaria], TableGantt[Recurso Asignado], $A23, TableGantt[Fecha de Inicio], "&lt;=" &amp; N$1, TableGantt[Fecha de Fin], "&gt;" &amp; N$1))</f>
        <v/>
      </c>
      <c r="O23" s="12" t="str">
        <f>IF($A23="", "", SUMIFS(TableGantt[Carga Diaria], TableGantt[Recurso Asignado], $A23, TableGantt[Fecha de Inicio], "&lt;=" &amp; O$1, TableGantt[Fecha de Fin], "&gt;" &amp; O$1))</f>
        <v/>
      </c>
      <c r="P23" s="12" t="str">
        <f>IF($A23="", "", SUMIFS(TableGantt[Carga Diaria], TableGantt[Recurso Asignado], $A23, TableGantt[Fecha de Inicio], "&lt;=" &amp; P$1, TableGantt[Fecha de Fin], "&gt;" &amp; P$1))</f>
        <v/>
      </c>
      <c r="Q23" s="12" t="str">
        <f>IF($A23="", "", SUMIFS(TableGantt[Carga Diaria], TableGantt[Recurso Asignado], $A23, TableGantt[Fecha de Inicio], "&lt;=" &amp; Q$1, TableGantt[Fecha de Fin], "&gt;" &amp; Q$1))</f>
        <v/>
      </c>
      <c r="R23" s="12" t="str">
        <f>IF($A23="", "", SUMIFS(TableGantt[Carga Diaria], TableGantt[Recurso Asignado], $A23, TableGantt[Fecha de Inicio], "&lt;=" &amp; R$1, TableGantt[Fecha de Fin], "&gt;" &amp; R$1))</f>
        <v/>
      </c>
      <c r="S23" s="12" t="str">
        <f>IF($A23="", "", SUMIFS(TableGantt[Carga Diaria], TableGantt[Recurso Asignado], $A23, TableGantt[Fecha de Inicio], "&lt;=" &amp; S$1, TableGantt[Fecha de Fin], "&gt;" &amp; S$1))</f>
        <v/>
      </c>
      <c r="T23" s="12" t="str">
        <f>IF($A23="", "", SUMIFS(TableGantt[Carga Diaria], TableGantt[Recurso Asignado], $A23, TableGantt[Fecha de Inicio], "&lt;=" &amp; T$1, TableGantt[Fecha de Fin], "&gt;" &amp; T$1))</f>
        <v/>
      </c>
      <c r="U23" s="12" t="str">
        <f>IF($A23="", "", SUMIFS(TableGantt[Carga Diaria], TableGantt[Recurso Asignado], $A23, TableGantt[Fecha de Inicio], "&lt;=" &amp; U$1, TableGantt[Fecha de Fin], "&gt;" &amp; U$1))</f>
        <v/>
      </c>
      <c r="V23" s="12" t="str">
        <f>IF($A23="", "", SUMIFS(TableGantt[Carga Diaria], TableGantt[Recurso Asignado], $A23, TableGantt[Fecha de Inicio], "&lt;=" &amp; V$1, TableGantt[Fecha de Fin], "&gt;" &amp; V$1))</f>
        <v/>
      </c>
      <c r="W23" s="12" t="str">
        <f>IF($A23="", "", SUMIFS(TableGantt[Carga Diaria], TableGantt[Recurso Asignado], $A23, TableGantt[Fecha de Inicio], "&lt;=" &amp; W$1, TableGantt[Fecha de Fin], "&gt;" &amp; W$1))</f>
        <v/>
      </c>
      <c r="X23" s="12" t="str">
        <f>IF($A23="", "", SUMIFS(TableGantt[Carga Diaria], TableGantt[Recurso Asignado], $A23, TableGantt[Fecha de Inicio], "&lt;=" &amp; X$1, TableGantt[Fecha de Fin], "&gt;" &amp; X$1))</f>
        <v/>
      </c>
      <c r="Y23" s="12" t="str">
        <f>IF($A23="", "", SUMIFS(TableGantt[Carga Diaria], TableGantt[Recurso Asignado], $A23, TableGantt[Fecha de Inicio], "&lt;=" &amp; Y$1, TableGantt[Fecha de Fin], "&gt;" &amp; Y$1))</f>
        <v/>
      </c>
      <c r="Z23" s="12" t="str">
        <f>IF($A23="", "", SUMIFS(TableGantt[Carga Diaria], TableGantt[Recurso Asignado], $A23, TableGantt[Fecha de Inicio], "&lt;=" &amp; Z$1, TableGantt[Fecha de Fin], "&gt;" &amp; Z$1))</f>
        <v/>
      </c>
      <c r="AA23" s="12" t="str">
        <f>IF($A23="", "", SUMIFS(TableGantt[Carga Diaria], TableGantt[Recurso Asignado], $A23, TableGantt[Fecha de Inicio], "&lt;=" &amp; AA$1, TableGantt[Fecha de Fin], "&gt;" &amp; AA$1))</f>
        <v/>
      </c>
      <c r="AB23" s="12" t="str">
        <f>IF($A23="", "", SUMIFS(TableGantt[Carga Diaria], TableGantt[Recurso Asignado], $A23, TableGantt[Fecha de Inicio], "&lt;=" &amp; AB$1, TableGantt[Fecha de Fin], "&gt;" &amp; AB$1))</f>
        <v/>
      </c>
      <c r="AC23" s="12" t="str">
        <f>IF($A23="", "", SUMIFS(TableGantt[Carga Diaria], TableGantt[Recurso Asignado], $A23, TableGantt[Fecha de Inicio], "&lt;=" &amp; AC$1, TableGantt[Fecha de Fin], "&gt;" &amp; AC$1))</f>
        <v/>
      </c>
      <c r="AD23" s="12" t="str">
        <f>IF($A23="", "", SUMIFS(TableGantt[Carga Diaria], TableGantt[Recurso Asignado], $A23, TableGantt[Fecha de Inicio], "&lt;=" &amp; AD$1, TableGantt[Fecha de Fin], "&gt;" &amp; AD$1))</f>
        <v/>
      </c>
      <c r="AE23" s="12" t="str">
        <f>IF($A23="", "", SUMIFS(TableGantt[Carga Diaria], TableGantt[Recurso Asignado], $A23, TableGantt[Fecha de Inicio], "&lt;=" &amp; AE$1, TableGantt[Fecha de Fin], "&gt;" &amp; AE$1))</f>
        <v/>
      </c>
    </row>
    <row r="24" spans="1:31" x14ac:dyDescent="0.35">
      <c r="A24" s="12" t="str">
        <f>IFERROR(INDEX(TableRecursos[Nombre del Recurso], 23), "")</f>
        <v/>
      </c>
      <c r="B24" s="12" t="str">
        <f>IF($A24="", "", SUMIFS(TableGantt[Carga Diaria], TableGantt[Recurso Asignado], $A24, TableGantt[Fecha de Inicio], "&lt;=" &amp; B$1, TableGantt[Fecha de Fin], "&gt;" &amp; B$1))</f>
        <v/>
      </c>
      <c r="C24" s="12" t="str">
        <f>IF($A24="", "", SUMIFS(TableGantt[Carga Diaria], TableGantt[Recurso Asignado], $A24, TableGantt[Fecha de Inicio], "&lt;=" &amp; C$1, TableGantt[Fecha de Fin], "&gt;" &amp; C$1))</f>
        <v/>
      </c>
      <c r="D24" s="12" t="str">
        <f>IF($A24="", "", SUMIFS(TableGantt[Carga Diaria], TableGantt[Recurso Asignado], $A24, TableGantt[Fecha de Inicio], "&lt;=" &amp; D$1, TableGantt[Fecha de Fin], "&gt;" &amp; D$1))</f>
        <v/>
      </c>
      <c r="E24" s="12" t="str">
        <f>IF($A24="", "", SUMIFS(TableGantt[Carga Diaria], TableGantt[Recurso Asignado], $A24, TableGantt[Fecha de Inicio], "&lt;=" &amp; E$1, TableGantt[Fecha de Fin], "&gt;" &amp; E$1))</f>
        <v/>
      </c>
      <c r="F24" s="12" t="str">
        <f>IF($A24="", "", SUMIFS(TableGantt[Carga Diaria], TableGantt[Recurso Asignado], $A24, TableGantt[Fecha de Inicio], "&lt;=" &amp; F$1, TableGantt[Fecha de Fin], "&gt;" &amp; F$1))</f>
        <v/>
      </c>
      <c r="G24" s="12" t="str">
        <f>IF($A24="", "", SUMIFS(TableGantt[Carga Diaria], TableGantt[Recurso Asignado], $A24, TableGantt[Fecha de Inicio], "&lt;=" &amp; G$1, TableGantt[Fecha de Fin], "&gt;" &amp; G$1))</f>
        <v/>
      </c>
      <c r="H24" s="12" t="str">
        <f>IF($A24="", "", SUMIFS(TableGantt[Carga Diaria], TableGantt[Recurso Asignado], $A24, TableGantt[Fecha de Inicio], "&lt;=" &amp; H$1, TableGantt[Fecha de Fin], "&gt;" &amp; H$1))</f>
        <v/>
      </c>
      <c r="I24" s="12" t="str">
        <f>IF($A24="", "", SUMIFS(TableGantt[Carga Diaria], TableGantt[Recurso Asignado], $A24, TableGantt[Fecha de Inicio], "&lt;=" &amp; I$1, TableGantt[Fecha de Fin], "&gt;" &amp; I$1))</f>
        <v/>
      </c>
      <c r="J24" s="12" t="str">
        <f>IF($A24="", "", SUMIFS(TableGantt[Carga Diaria], TableGantt[Recurso Asignado], $A24, TableGantt[Fecha de Inicio], "&lt;=" &amp; J$1, TableGantt[Fecha de Fin], "&gt;" &amp; J$1))</f>
        <v/>
      </c>
      <c r="K24" s="12" t="str">
        <f>IF($A24="", "", SUMIFS(TableGantt[Carga Diaria], TableGantt[Recurso Asignado], $A24, TableGantt[Fecha de Inicio], "&lt;=" &amp; K$1, TableGantt[Fecha de Fin], "&gt;" &amp; K$1))</f>
        <v/>
      </c>
      <c r="L24" s="12" t="str">
        <f>IF($A24="", "", SUMIFS(TableGantt[Carga Diaria], TableGantt[Recurso Asignado], $A24, TableGantt[Fecha de Inicio], "&lt;=" &amp; L$1, TableGantt[Fecha de Fin], "&gt;" &amp; L$1))</f>
        <v/>
      </c>
      <c r="M24" s="12" t="str">
        <f>IF($A24="", "", SUMIFS(TableGantt[Carga Diaria], TableGantt[Recurso Asignado], $A24, TableGantt[Fecha de Inicio], "&lt;=" &amp; M$1, TableGantt[Fecha de Fin], "&gt;" &amp; M$1))</f>
        <v/>
      </c>
      <c r="N24" s="12" t="str">
        <f>IF($A24="", "", SUMIFS(TableGantt[Carga Diaria], TableGantt[Recurso Asignado], $A24, TableGantt[Fecha de Inicio], "&lt;=" &amp; N$1, TableGantt[Fecha de Fin], "&gt;" &amp; N$1))</f>
        <v/>
      </c>
      <c r="O24" s="12" t="str">
        <f>IF($A24="", "", SUMIFS(TableGantt[Carga Diaria], TableGantt[Recurso Asignado], $A24, TableGantt[Fecha de Inicio], "&lt;=" &amp; O$1, TableGantt[Fecha de Fin], "&gt;" &amp; O$1))</f>
        <v/>
      </c>
      <c r="P24" s="12" t="str">
        <f>IF($A24="", "", SUMIFS(TableGantt[Carga Diaria], TableGantt[Recurso Asignado], $A24, TableGantt[Fecha de Inicio], "&lt;=" &amp; P$1, TableGantt[Fecha de Fin], "&gt;" &amp; P$1))</f>
        <v/>
      </c>
      <c r="Q24" s="12" t="str">
        <f>IF($A24="", "", SUMIFS(TableGantt[Carga Diaria], TableGantt[Recurso Asignado], $A24, TableGantt[Fecha de Inicio], "&lt;=" &amp; Q$1, TableGantt[Fecha de Fin], "&gt;" &amp; Q$1))</f>
        <v/>
      </c>
      <c r="R24" s="12" t="str">
        <f>IF($A24="", "", SUMIFS(TableGantt[Carga Diaria], TableGantt[Recurso Asignado], $A24, TableGantt[Fecha de Inicio], "&lt;=" &amp; R$1, TableGantt[Fecha de Fin], "&gt;" &amp; R$1))</f>
        <v/>
      </c>
      <c r="S24" s="12" t="str">
        <f>IF($A24="", "", SUMIFS(TableGantt[Carga Diaria], TableGantt[Recurso Asignado], $A24, TableGantt[Fecha de Inicio], "&lt;=" &amp; S$1, TableGantt[Fecha de Fin], "&gt;" &amp; S$1))</f>
        <v/>
      </c>
      <c r="T24" s="12" t="str">
        <f>IF($A24="", "", SUMIFS(TableGantt[Carga Diaria], TableGantt[Recurso Asignado], $A24, TableGantt[Fecha de Inicio], "&lt;=" &amp; T$1, TableGantt[Fecha de Fin], "&gt;" &amp; T$1))</f>
        <v/>
      </c>
      <c r="U24" s="12" t="str">
        <f>IF($A24="", "", SUMIFS(TableGantt[Carga Diaria], TableGantt[Recurso Asignado], $A24, TableGantt[Fecha de Inicio], "&lt;=" &amp; U$1, TableGantt[Fecha de Fin], "&gt;" &amp; U$1))</f>
        <v/>
      </c>
      <c r="V24" s="12" t="str">
        <f>IF($A24="", "", SUMIFS(TableGantt[Carga Diaria], TableGantt[Recurso Asignado], $A24, TableGantt[Fecha de Inicio], "&lt;=" &amp; V$1, TableGantt[Fecha de Fin], "&gt;" &amp; V$1))</f>
        <v/>
      </c>
      <c r="W24" s="12" t="str">
        <f>IF($A24="", "", SUMIFS(TableGantt[Carga Diaria], TableGantt[Recurso Asignado], $A24, TableGantt[Fecha de Inicio], "&lt;=" &amp; W$1, TableGantt[Fecha de Fin], "&gt;" &amp; W$1))</f>
        <v/>
      </c>
      <c r="X24" s="12" t="str">
        <f>IF($A24="", "", SUMIFS(TableGantt[Carga Diaria], TableGantt[Recurso Asignado], $A24, TableGantt[Fecha de Inicio], "&lt;=" &amp; X$1, TableGantt[Fecha de Fin], "&gt;" &amp; X$1))</f>
        <v/>
      </c>
      <c r="Y24" s="12" t="str">
        <f>IF($A24="", "", SUMIFS(TableGantt[Carga Diaria], TableGantt[Recurso Asignado], $A24, TableGantt[Fecha de Inicio], "&lt;=" &amp; Y$1, TableGantt[Fecha de Fin], "&gt;" &amp; Y$1))</f>
        <v/>
      </c>
      <c r="Z24" s="12" t="str">
        <f>IF($A24="", "", SUMIFS(TableGantt[Carga Diaria], TableGantt[Recurso Asignado], $A24, TableGantt[Fecha de Inicio], "&lt;=" &amp; Z$1, TableGantt[Fecha de Fin], "&gt;" &amp; Z$1))</f>
        <v/>
      </c>
      <c r="AA24" s="12" t="str">
        <f>IF($A24="", "", SUMIFS(TableGantt[Carga Diaria], TableGantt[Recurso Asignado], $A24, TableGantt[Fecha de Inicio], "&lt;=" &amp; AA$1, TableGantt[Fecha de Fin], "&gt;" &amp; AA$1))</f>
        <v/>
      </c>
      <c r="AB24" s="12" t="str">
        <f>IF($A24="", "", SUMIFS(TableGantt[Carga Diaria], TableGantt[Recurso Asignado], $A24, TableGantt[Fecha de Inicio], "&lt;=" &amp; AB$1, TableGantt[Fecha de Fin], "&gt;" &amp; AB$1))</f>
        <v/>
      </c>
      <c r="AC24" s="12" t="str">
        <f>IF($A24="", "", SUMIFS(TableGantt[Carga Diaria], TableGantt[Recurso Asignado], $A24, TableGantt[Fecha de Inicio], "&lt;=" &amp; AC$1, TableGantt[Fecha de Fin], "&gt;" &amp; AC$1))</f>
        <v/>
      </c>
      <c r="AD24" s="12" t="str">
        <f>IF($A24="", "", SUMIFS(TableGantt[Carga Diaria], TableGantt[Recurso Asignado], $A24, TableGantt[Fecha de Inicio], "&lt;=" &amp; AD$1, TableGantt[Fecha de Fin], "&gt;" &amp; AD$1))</f>
        <v/>
      </c>
      <c r="AE24" s="12" t="str">
        <f>IF($A24="", "", SUMIFS(TableGantt[Carga Diaria], TableGantt[Recurso Asignado], $A24, TableGantt[Fecha de Inicio], "&lt;=" &amp; AE$1, TableGantt[Fecha de Fin], "&gt;" &amp; AE$1))</f>
        <v/>
      </c>
    </row>
    <row r="25" spans="1:31" x14ac:dyDescent="0.35">
      <c r="A25" s="12" t="str">
        <f>IFERROR(INDEX(TableRecursos[Nombre del Recurso], 24), "")</f>
        <v/>
      </c>
      <c r="B25" s="12" t="str">
        <f>IF($A25="", "", SUMIFS(TableGantt[Carga Diaria], TableGantt[Recurso Asignado], $A25, TableGantt[Fecha de Inicio], "&lt;=" &amp; B$1, TableGantt[Fecha de Fin], "&gt;" &amp; B$1))</f>
        <v/>
      </c>
      <c r="C25" s="12" t="str">
        <f>IF($A25="", "", SUMIFS(TableGantt[Carga Diaria], TableGantt[Recurso Asignado], $A25, TableGantt[Fecha de Inicio], "&lt;=" &amp; C$1, TableGantt[Fecha de Fin], "&gt;" &amp; C$1))</f>
        <v/>
      </c>
      <c r="D25" s="12" t="str">
        <f>IF($A25="", "", SUMIFS(TableGantt[Carga Diaria], TableGantt[Recurso Asignado], $A25, TableGantt[Fecha de Inicio], "&lt;=" &amp; D$1, TableGantt[Fecha de Fin], "&gt;" &amp; D$1))</f>
        <v/>
      </c>
      <c r="E25" s="12" t="str">
        <f>IF($A25="", "", SUMIFS(TableGantt[Carga Diaria], TableGantt[Recurso Asignado], $A25, TableGantt[Fecha de Inicio], "&lt;=" &amp; E$1, TableGantt[Fecha de Fin], "&gt;" &amp; E$1))</f>
        <v/>
      </c>
      <c r="F25" s="12" t="str">
        <f>IF($A25="", "", SUMIFS(TableGantt[Carga Diaria], TableGantt[Recurso Asignado], $A25, TableGantt[Fecha de Inicio], "&lt;=" &amp; F$1, TableGantt[Fecha de Fin], "&gt;" &amp; F$1))</f>
        <v/>
      </c>
      <c r="G25" s="12" t="str">
        <f>IF($A25="", "", SUMIFS(TableGantt[Carga Diaria], TableGantt[Recurso Asignado], $A25, TableGantt[Fecha de Inicio], "&lt;=" &amp; G$1, TableGantt[Fecha de Fin], "&gt;" &amp; G$1))</f>
        <v/>
      </c>
      <c r="H25" s="12" t="str">
        <f>IF($A25="", "", SUMIFS(TableGantt[Carga Diaria], TableGantt[Recurso Asignado], $A25, TableGantt[Fecha de Inicio], "&lt;=" &amp; H$1, TableGantt[Fecha de Fin], "&gt;" &amp; H$1))</f>
        <v/>
      </c>
      <c r="I25" s="12" t="str">
        <f>IF($A25="", "", SUMIFS(TableGantt[Carga Diaria], TableGantt[Recurso Asignado], $A25, TableGantt[Fecha de Inicio], "&lt;=" &amp; I$1, TableGantt[Fecha de Fin], "&gt;" &amp; I$1))</f>
        <v/>
      </c>
      <c r="J25" s="12" t="str">
        <f>IF($A25="", "", SUMIFS(TableGantt[Carga Diaria], TableGantt[Recurso Asignado], $A25, TableGantt[Fecha de Inicio], "&lt;=" &amp; J$1, TableGantt[Fecha de Fin], "&gt;" &amp; J$1))</f>
        <v/>
      </c>
      <c r="K25" s="12" t="str">
        <f>IF($A25="", "", SUMIFS(TableGantt[Carga Diaria], TableGantt[Recurso Asignado], $A25, TableGantt[Fecha de Inicio], "&lt;=" &amp; K$1, TableGantt[Fecha de Fin], "&gt;" &amp; K$1))</f>
        <v/>
      </c>
      <c r="L25" s="12" t="str">
        <f>IF($A25="", "", SUMIFS(TableGantt[Carga Diaria], TableGantt[Recurso Asignado], $A25, TableGantt[Fecha de Inicio], "&lt;=" &amp; L$1, TableGantt[Fecha de Fin], "&gt;" &amp; L$1))</f>
        <v/>
      </c>
      <c r="M25" s="12" t="str">
        <f>IF($A25="", "", SUMIFS(TableGantt[Carga Diaria], TableGantt[Recurso Asignado], $A25, TableGantt[Fecha de Inicio], "&lt;=" &amp; M$1, TableGantt[Fecha de Fin], "&gt;" &amp; M$1))</f>
        <v/>
      </c>
      <c r="N25" s="12" t="str">
        <f>IF($A25="", "", SUMIFS(TableGantt[Carga Diaria], TableGantt[Recurso Asignado], $A25, TableGantt[Fecha de Inicio], "&lt;=" &amp; N$1, TableGantt[Fecha de Fin], "&gt;" &amp; N$1))</f>
        <v/>
      </c>
      <c r="O25" s="12" t="str">
        <f>IF($A25="", "", SUMIFS(TableGantt[Carga Diaria], TableGantt[Recurso Asignado], $A25, TableGantt[Fecha de Inicio], "&lt;=" &amp; O$1, TableGantt[Fecha de Fin], "&gt;" &amp; O$1))</f>
        <v/>
      </c>
      <c r="P25" s="12" t="str">
        <f>IF($A25="", "", SUMIFS(TableGantt[Carga Diaria], TableGantt[Recurso Asignado], $A25, TableGantt[Fecha de Inicio], "&lt;=" &amp; P$1, TableGantt[Fecha de Fin], "&gt;" &amp; P$1))</f>
        <v/>
      </c>
      <c r="Q25" s="12" t="str">
        <f>IF($A25="", "", SUMIFS(TableGantt[Carga Diaria], TableGantt[Recurso Asignado], $A25, TableGantt[Fecha de Inicio], "&lt;=" &amp; Q$1, TableGantt[Fecha de Fin], "&gt;" &amp; Q$1))</f>
        <v/>
      </c>
      <c r="R25" s="12" t="str">
        <f>IF($A25="", "", SUMIFS(TableGantt[Carga Diaria], TableGantt[Recurso Asignado], $A25, TableGantt[Fecha de Inicio], "&lt;=" &amp; R$1, TableGantt[Fecha de Fin], "&gt;" &amp; R$1))</f>
        <v/>
      </c>
      <c r="S25" s="12" t="str">
        <f>IF($A25="", "", SUMIFS(TableGantt[Carga Diaria], TableGantt[Recurso Asignado], $A25, TableGantt[Fecha de Inicio], "&lt;=" &amp; S$1, TableGantt[Fecha de Fin], "&gt;" &amp; S$1))</f>
        <v/>
      </c>
      <c r="T25" s="12" t="str">
        <f>IF($A25="", "", SUMIFS(TableGantt[Carga Diaria], TableGantt[Recurso Asignado], $A25, TableGantt[Fecha de Inicio], "&lt;=" &amp; T$1, TableGantt[Fecha de Fin], "&gt;" &amp; T$1))</f>
        <v/>
      </c>
      <c r="U25" s="12" t="str">
        <f>IF($A25="", "", SUMIFS(TableGantt[Carga Diaria], TableGantt[Recurso Asignado], $A25, TableGantt[Fecha de Inicio], "&lt;=" &amp; U$1, TableGantt[Fecha de Fin], "&gt;" &amp; U$1))</f>
        <v/>
      </c>
      <c r="V25" s="12" t="str">
        <f>IF($A25="", "", SUMIFS(TableGantt[Carga Diaria], TableGantt[Recurso Asignado], $A25, TableGantt[Fecha de Inicio], "&lt;=" &amp; V$1, TableGantt[Fecha de Fin], "&gt;" &amp; V$1))</f>
        <v/>
      </c>
      <c r="W25" s="12" t="str">
        <f>IF($A25="", "", SUMIFS(TableGantt[Carga Diaria], TableGantt[Recurso Asignado], $A25, TableGantt[Fecha de Inicio], "&lt;=" &amp; W$1, TableGantt[Fecha de Fin], "&gt;" &amp; W$1))</f>
        <v/>
      </c>
      <c r="X25" s="12" t="str">
        <f>IF($A25="", "", SUMIFS(TableGantt[Carga Diaria], TableGantt[Recurso Asignado], $A25, TableGantt[Fecha de Inicio], "&lt;=" &amp; X$1, TableGantt[Fecha de Fin], "&gt;" &amp; X$1))</f>
        <v/>
      </c>
      <c r="Y25" s="12" t="str">
        <f>IF($A25="", "", SUMIFS(TableGantt[Carga Diaria], TableGantt[Recurso Asignado], $A25, TableGantt[Fecha de Inicio], "&lt;=" &amp; Y$1, TableGantt[Fecha de Fin], "&gt;" &amp; Y$1))</f>
        <v/>
      </c>
      <c r="Z25" s="12" t="str">
        <f>IF($A25="", "", SUMIFS(TableGantt[Carga Diaria], TableGantt[Recurso Asignado], $A25, TableGantt[Fecha de Inicio], "&lt;=" &amp; Z$1, TableGantt[Fecha de Fin], "&gt;" &amp; Z$1))</f>
        <v/>
      </c>
      <c r="AA25" s="12" t="str">
        <f>IF($A25="", "", SUMIFS(TableGantt[Carga Diaria], TableGantt[Recurso Asignado], $A25, TableGantt[Fecha de Inicio], "&lt;=" &amp; AA$1, TableGantt[Fecha de Fin], "&gt;" &amp; AA$1))</f>
        <v/>
      </c>
      <c r="AB25" s="12" t="str">
        <f>IF($A25="", "", SUMIFS(TableGantt[Carga Diaria], TableGantt[Recurso Asignado], $A25, TableGantt[Fecha de Inicio], "&lt;=" &amp; AB$1, TableGantt[Fecha de Fin], "&gt;" &amp; AB$1))</f>
        <v/>
      </c>
      <c r="AC25" s="12" t="str">
        <f>IF($A25="", "", SUMIFS(TableGantt[Carga Diaria], TableGantt[Recurso Asignado], $A25, TableGantt[Fecha de Inicio], "&lt;=" &amp; AC$1, TableGantt[Fecha de Fin], "&gt;" &amp; AC$1))</f>
        <v/>
      </c>
      <c r="AD25" s="12" t="str">
        <f>IF($A25="", "", SUMIFS(TableGantt[Carga Diaria], TableGantt[Recurso Asignado], $A25, TableGantt[Fecha de Inicio], "&lt;=" &amp; AD$1, TableGantt[Fecha de Fin], "&gt;" &amp; AD$1))</f>
        <v/>
      </c>
      <c r="AE25" s="12" t="str">
        <f>IF($A25="", "", SUMIFS(TableGantt[Carga Diaria], TableGantt[Recurso Asignado], $A25, TableGantt[Fecha de Inicio], "&lt;=" &amp; AE$1, TableGantt[Fecha de Fin], "&gt;" &amp; AE$1))</f>
        <v/>
      </c>
    </row>
    <row r="26" spans="1:31" x14ac:dyDescent="0.35">
      <c r="A26" s="12" t="str">
        <f>IFERROR(INDEX(TableRecursos[Nombre del Recurso], 25), "")</f>
        <v/>
      </c>
      <c r="B26" s="12" t="str">
        <f>IF($A26="", "", SUMIFS(TableGantt[Carga Diaria], TableGantt[Recurso Asignado], $A26, TableGantt[Fecha de Inicio], "&lt;=" &amp; B$1, TableGantt[Fecha de Fin], "&gt;" &amp; B$1))</f>
        <v/>
      </c>
      <c r="C26" s="12" t="str">
        <f>IF($A26="", "", SUMIFS(TableGantt[Carga Diaria], TableGantt[Recurso Asignado], $A26, TableGantt[Fecha de Inicio], "&lt;=" &amp; C$1, TableGantt[Fecha de Fin], "&gt;" &amp; C$1))</f>
        <v/>
      </c>
      <c r="D26" s="12" t="str">
        <f>IF($A26="", "", SUMIFS(TableGantt[Carga Diaria], TableGantt[Recurso Asignado], $A26, TableGantt[Fecha de Inicio], "&lt;=" &amp; D$1, TableGantt[Fecha de Fin], "&gt;" &amp; D$1))</f>
        <v/>
      </c>
      <c r="E26" s="12" t="str">
        <f>IF($A26="", "", SUMIFS(TableGantt[Carga Diaria], TableGantt[Recurso Asignado], $A26, TableGantt[Fecha de Inicio], "&lt;=" &amp; E$1, TableGantt[Fecha de Fin], "&gt;" &amp; E$1))</f>
        <v/>
      </c>
      <c r="F26" s="12" t="str">
        <f>IF($A26="", "", SUMIFS(TableGantt[Carga Diaria], TableGantt[Recurso Asignado], $A26, TableGantt[Fecha de Inicio], "&lt;=" &amp; F$1, TableGantt[Fecha de Fin], "&gt;" &amp; F$1))</f>
        <v/>
      </c>
      <c r="G26" s="12" t="str">
        <f>IF($A26="", "", SUMIFS(TableGantt[Carga Diaria], TableGantt[Recurso Asignado], $A26, TableGantt[Fecha de Inicio], "&lt;=" &amp; G$1, TableGantt[Fecha de Fin], "&gt;" &amp; G$1))</f>
        <v/>
      </c>
      <c r="H26" s="12" t="str">
        <f>IF($A26="", "", SUMIFS(TableGantt[Carga Diaria], TableGantt[Recurso Asignado], $A26, TableGantt[Fecha de Inicio], "&lt;=" &amp; H$1, TableGantt[Fecha de Fin], "&gt;" &amp; H$1))</f>
        <v/>
      </c>
      <c r="I26" s="12" t="str">
        <f>IF($A26="", "", SUMIFS(TableGantt[Carga Diaria], TableGantt[Recurso Asignado], $A26, TableGantt[Fecha de Inicio], "&lt;=" &amp; I$1, TableGantt[Fecha de Fin], "&gt;" &amp; I$1))</f>
        <v/>
      </c>
      <c r="J26" s="12" t="str">
        <f>IF($A26="", "", SUMIFS(TableGantt[Carga Diaria], TableGantt[Recurso Asignado], $A26, TableGantt[Fecha de Inicio], "&lt;=" &amp; J$1, TableGantt[Fecha de Fin], "&gt;" &amp; J$1))</f>
        <v/>
      </c>
      <c r="K26" s="12" t="str">
        <f>IF($A26="", "", SUMIFS(TableGantt[Carga Diaria], TableGantt[Recurso Asignado], $A26, TableGantt[Fecha de Inicio], "&lt;=" &amp; K$1, TableGantt[Fecha de Fin], "&gt;" &amp; K$1))</f>
        <v/>
      </c>
      <c r="L26" s="12" t="str">
        <f>IF($A26="", "", SUMIFS(TableGantt[Carga Diaria], TableGantt[Recurso Asignado], $A26, TableGantt[Fecha de Inicio], "&lt;=" &amp; L$1, TableGantt[Fecha de Fin], "&gt;" &amp; L$1))</f>
        <v/>
      </c>
      <c r="M26" s="12" t="str">
        <f>IF($A26="", "", SUMIFS(TableGantt[Carga Diaria], TableGantt[Recurso Asignado], $A26, TableGantt[Fecha de Inicio], "&lt;=" &amp; M$1, TableGantt[Fecha de Fin], "&gt;" &amp; M$1))</f>
        <v/>
      </c>
      <c r="N26" s="12" t="str">
        <f>IF($A26="", "", SUMIFS(TableGantt[Carga Diaria], TableGantt[Recurso Asignado], $A26, TableGantt[Fecha de Inicio], "&lt;=" &amp; N$1, TableGantt[Fecha de Fin], "&gt;" &amp; N$1))</f>
        <v/>
      </c>
      <c r="O26" s="12" t="str">
        <f>IF($A26="", "", SUMIFS(TableGantt[Carga Diaria], TableGantt[Recurso Asignado], $A26, TableGantt[Fecha de Inicio], "&lt;=" &amp; O$1, TableGantt[Fecha de Fin], "&gt;" &amp; O$1))</f>
        <v/>
      </c>
      <c r="P26" s="12" t="str">
        <f>IF($A26="", "", SUMIFS(TableGantt[Carga Diaria], TableGantt[Recurso Asignado], $A26, TableGantt[Fecha de Inicio], "&lt;=" &amp; P$1, TableGantt[Fecha de Fin], "&gt;" &amp; P$1))</f>
        <v/>
      </c>
      <c r="Q26" s="12" t="str">
        <f>IF($A26="", "", SUMIFS(TableGantt[Carga Diaria], TableGantt[Recurso Asignado], $A26, TableGantt[Fecha de Inicio], "&lt;=" &amp; Q$1, TableGantt[Fecha de Fin], "&gt;" &amp; Q$1))</f>
        <v/>
      </c>
      <c r="R26" s="12" t="str">
        <f>IF($A26="", "", SUMIFS(TableGantt[Carga Diaria], TableGantt[Recurso Asignado], $A26, TableGantt[Fecha de Inicio], "&lt;=" &amp; R$1, TableGantt[Fecha de Fin], "&gt;" &amp; R$1))</f>
        <v/>
      </c>
      <c r="S26" s="12" t="str">
        <f>IF($A26="", "", SUMIFS(TableGantt[Carga Diaria], TableGantt[Recurso Asignado], $A26, TableGantt[Fecha de Inicio], "&lt;=" &amp; S$1, TableGantt[Fecha de Fin], "&gt;" &amp; S$1))</f>
        <v/>
      </c>
      <c r="T26" s="12" t="str">
        <f>IF($A26="", "", SUMIFS(TableGantt[Carga Diaria], TableGantt[Recurso Asignado], $A26, TableGantt[Fecha de Inicio], "&lt;=" &amp; T$1, TableGantt[Fecha de Fin], "&gt;" &amp; T$1))</f>
        <v/>
      </c>
      <c r="U26" s="12" t="str">
        <f>IF($A26="", "", SUMIFS(TableGantt[Carga Diaria], TableGantt[Recurso Asignado], $A26, TableGantt[Fecha de Inicio], "&lt;=" &amp; U$1, TableGantt[Fecha de Fin], "&gt;" &amp; U$1))</f>
        <v/>
      </c>
      <c r="V26" s="12" t="str">
        <f>IF($A26="", "", SUMIFS(TableGantt[Carga Diaria], TableGantt[Recurso Asignado], $A26, TableGantt[Fecha de Inicio], "&lt;=" &amp; V$1, TableGantt[Fecha de Fin], "&gt;" &amp; V$1))</f>
        <v/>
      </c>
      <c r="W26" s="12" t="str">
        <f>IF($A26="", "", SUMIFS(TableGantt[Carga Diaria], TableGantt[Recurso Asignado], $A26, TableGantt[Fecha de Inicio], "&lt;=" &amp; W$1, TableGantt[Fecha de Fin], "&gt;" &amp; W$1))</f>
        <v/>
      </c>
      <c r="X26" s="12" t="str">
        <f>IF($A26="", "", SUMIFS(TableGantt[Carga Diaria], TableGantt[Recurso Asignado], $A26, TableGantt[Fecha de Inicio], "&lt;=" &amp; X$1, TableGantt[Fecha de Fin], "&gt;" &amp; X$1))</f>
        <v/>
      </c>
      <c r="Y26" s="12" t="str">
        <f>IF($A26="", "", SUMIFS(TableGantt[Carga Diaria], TableGantt[Recurso Asignado], $A26, TableGantt[Fecha de Inicio], "&lt;=" &amp; Y$1, TableGantt[Fecha de Fin], "&gt;" &amp; Y$1))</f>
        <v/>
      </c>
      <c r="Z26" s="12" t="str">
        <f>IF($A26="", "", SUMIFS(TableGantt[Carga Diaria], TableGantt[Recurso Asignado], $A26, TableGantt[Fecha de Inicio], "&lt;=" &amp; Z$1, TableGantt[Fecha de Fin], "&gt;" &amp; Z$1))</f>
        <v/>
      </c>
      <c r="AA26" s="12" t="str">
        <f>IF($A26="", "", SUMIFS(TableGantt[Carga Diaria], TableGantt[Recurso Asignado], $A26, TableGantt[Fecha de Inicio], "&lt;=" &amp; AA$1, TableGantt[Fecha de Fin], "&gt;" &amp; AA$1))</f>
        <v/>
      </c>
      <c r="AB26" s="12" t="str">
        <f>IF($A26="", "", SUMIFS(TableGantt[Carga Diaria], TableGantt[Recurso Asignado], $A26, TableGantt[Fecha de Inicio], "&lt;=" &amp; AB$1, TableGantt[Fecha de Fin], "&gt;" &amp; AB$1))</f>
        <v/>
      </c>
      <c r="AC26" s="12" t="str">
        <f>IF($A26="", "", SUMIFS(TableGantt[Carga Diaria], TableGantt[Recurso Asignado], $A26, TableGantt[Fecha de Inicio], "&lt;=" &amp; AC$1, TableGantt[Fecha de Fin], "&gt;" &amp; AC$1))</f>
        <v/>
      </c>
      <c r="AD26" s="12" t="str">
        <f>IF($A26="", "", SUMIFS(TableGantt[Carga Diaria], TableGantt[Recurso Asignado], $A26, TableGantt[Fecha de Inicio], "&lt;=" &amp; AD$1, TableGantt[Fecha de Fin], "&gt;" &amp; AD$1))</f>
        <v/>
      </c>
      <c r="AE26" s="12" t="str">
        <f>IF($A26="", "", SUMIFS(TableGantt[Carga Diaria], TableGantt[Recurso Asignado], $A26, TableGantt[Fecha de Inicio], "&lt;=" &amp; AE$1, TableGantt[Fecha de Fin], "&gt;" &amp; AE$1))</f>
        <v/>
      </c>
    </row>
    <row r="27" spans="1:31" x14ac:dyDescent="0.35">
      <c r="A27" s="12" t="str">
        <f>IFERROR(INDEX(TableRecursos[Nombre del Recurso], 26), "")</f>
        <v/>
      </c>
      <c r="B27" s="12" t="str">
        <f>IF($A27="", "", SUMIFS(TableGantt[Carga Diaria], TableGantt[Recurso Asignado], $A27, TableGantt[Fecha de Inicio], "&lt;=" &amp; B$1, TableGantt[Fecha de Fin], "&gt;" &amp; B$1))</f>
        <v/>
      </c>
      <c r="C27" s="12" t="str">
        <f>IF($A27="", "", SUMIFS(TableGantt[Carga Diaria], TableGantt[Recurso Asignado], $A27, TableGantt[Fecha de Inicio], "&lt;=" &amp; C$1, TableGantt[Fecha de Fin], "&gt;" &amp; C$1))</f>
        <v/>
      </c>
      <c r="D27" s="12" t="str">
        <f>IF($A27="", "", SUMIFS(TableGantt[Carga Diaria], TableGantt[Recurso Asignado], $A27, TableGantt[Fecha de Inicio], "&lt;=" &amp; D$1, TableGantt[Fecha de Fin], "&gt;" &amp; D$1))</f>
        <v/>
      </c>
      <c r="E27" s="12" t="str">
        <f>IF($A27="", "", SUMIFS(TableGantt[Carga Diaria], TableGantt[Recurso Asignado], $A27, TableGantt[Fecha de Inicio], "&lt;=" &amp; E$1, TableGantt[Fecha de Fin], "&gt;" &amp; E$1))</f>
        <v/>
      </c>
      <c r="F27" s="12" t="str">
        <f>IF($A27="", "", SUMIFS(TableGantt[Carga Diaria], TableGantt[Recurso Asignado], $A27, TableGantt[Fecha de Inicio], "&lt;=" &amp; F$1, TableGantt[Fecha de Fin], "&gt;" &amp; F$1))</f>
        <v/>
      </c>
      <c r="G27" s="12" t="str">
        <f>IF($A27="", "", SUMIFS(TableGantt[Carga Diaria], TableGantt[Recurso Asignado], $A27, TableGantt[Fecha de Inicio], "&lt;=" &amp; G$1, TableGantt[Fecha de Fin], "&gt;" &amp; G$1))</f>
        <v/>
      </c>
      <c r="H27" s="12" t="str">
        <f>IF($A27="", "", SUMIFS(TableGantt[Carga Diaria], TableGantt[Recurso Asignado], $A27, TableGantt[Fecha de Inicio], "&lt;=" &amp; H$1, TableGantt[Fecha de Fin], "&gt;" &amp; H$1))</f>
        <v/>
      </c>
      <c r="I27" s="12" t="str">
        <f>IF($A27="", "", SUMIFS(TableGantt[Carga Diaria], TableGantt[Recurso Asignado], $A27, TableGantt[Fecha de Inicio], "&lt;=" &amp; I$1, TableGantt[Fecha de Fin], "&gt;" &amp; I$1))</f>
        <v/>
      </c>
      <c r="J27" s="12" t="str">
        <f>IF($A27="", "", SUMIFS(TableGantt[Carga Diaria], TableGantt[Recurso Asignado], $A27, TableGantt[Fecha de Inicio], "&lt;=" &amp; J$1, TableGantt[Fecha de Fin], "&gt;" &amp; J$1))</f>
        <v/>
      </c>
      <c r="K27" s="12" t="str">
        <f>IF($A27="", "", SUMIFS(TableGantt[Carga Diaria], TableGantt[Recurso Asignado], $A27, TableGantt[Fecha de Inicio], "&lt;=" &amp; K$1, TableGantt[Fecha de Fin], "&gt;" &amp; K$1))</f>
        <v/>
      </c>
      <c r="L27" s="12" t="str">
        <f>IF($A27="", "", SUMIFS(TableGantt[Carga Diaria], TableGantt[Recurso Asignado], $A27, TableGantt[Fecha de Inicio], "&lt;=" &amp; L$1, TableGantt[Fecha de Fin], "&gt;" &amp; L$1))</f>
        <v/>
      </c>
      <c r="M27" s="12" t="str">
        <f>IF($A27="", "", SUMIFS(TableGantt[Carga Diaria], TableGantt[Recurso Asignado], $A27, TableGantt[Fecha de Inicio], "&lt;=" &amp; M$1, TableGantt[Fecha de Fin], "&gt;" &amp; M$1))</f>
        <v/>
      </c>
      <c r="N27" s="12" t="str">
        <f>IF($A27="", "", SUMIFS(TableGantt[Carga Diaria], TableGantt[Recurso Asignado], $A27, TableGantt[Fecha de Inicio], "&lt;=" &amp; N$1, TableGantt[Fecha de Fin], "&gt;" &amp; N$1))</f>
        <v/>
      </c>
      <c r="O27" s="12" t="str">
        <f>IF($A27="", "", SUMIFS(TableGantt[Carga Diaria], TableGantt[Recurso Asignado], $A27, TableGantt[Fecha de Inicio], "&lt;=" &amp; O$1, TableGantt[Fecha de Fin], "&gt;" &amp; O$1))</f>
        <v/>
      </c>
      <c r="P27" s="12" t="str">
        <f>IF($A27="", "", SUMIFS(TableGantt[Carga Diaria], TableGantt[Recurso Asignado], $A27, TableGantt[Fecha de Inicio], "&lt;=" &amp; P$1, TableGantt[Fecha de Fin], "&gt;" &amp; P$1))</f>
        <v/>
      </c>
      <c r="Q27" s="12" t="str">
        <f>IF($A27="", "", SUMIFS(TableGantt[Carga Diaria], TableGantt[Recurso Asignado], $A27, TableGantt[Fecha de Inicio], "&lt;=" &amp; Q$1, TableGantt[Fecha de Fin], "&gt;" &amp; Q$1))</f>
        <v/>
      </c>
      <c r="R27" s="12" t="str">
        <f>IF($A27="", "", SUMIFS(TableGantt[Carga Diaria], TableGantt[Recurso Asignado], $A27, TableGantt[Fecha de Inicio], "&lt;=" &amp; R$1, TableGantt[Fecha de Fin], "&gt;" &amp; R$1))</f>
        <v/>
      </c>
      <c r="S27" s="12" t="str">
        <f>IF($A27="", "", SUMIFS(TableGantt[Carga Diaria], TableGantt[Recurso Asignado], $A27, TableGantt[Fecha de Inicio], "&lt;=" &amp; S$1, TableGantt[Fecha de Fin], "&gt;" &amp; S$1))</f>
        <v/>
      </c>
      <c r="T27" s="12" t="str">
        <f>IF($A27="", "", SUMIFS(TableGantt[Carga Diaria], TableGantt[Recurso Asignado], $A27, TableGantt[Fecha de Inicio], "&lt;=" &amp; T$1, TableGantt[Fecha de Fin], "&gt;" &amp; T$1))</f>
        <v/>
      </c>
      <c r="U27" s="12" t="str">
        <f>IF($A27="", "", SUMIFS(TableGantt[Carga Diaria], TableGantt[Recurso Asignado], $A27, TableGantt[Fecha de Inicio], "&lt;=" &amp; U$1, TableGantt[Fecha de Fin], "&gt;" &amp; U$1))</f>
        <v/>
      </c>
      <c r="V27" s="12" t="str">
        <f>IF($A27="", "", SUMIFS(TableGantt[Carga Diaria], TableGantt[Recurso Asignado], $A27, TableGantt[Fecha de Inicio], "&lt;=" &amp; V$1, TableGantt[Fecha de Fin], "&gt;" &amp; V$1))</f>
        <v/>
      </c>
      <c r="W27" s="12" t="str">
        <f>IF($A27="", "", SUMIFS(TableGantt[Carga Diaria], TableGantt[Recurso Asignado], $A27, TableGantt[Fecha de Inicio], "&lt;=" &amp; W$1, TableGantt[Fecha de Fin], "&gt;" &amp; W$1))</f>
        <v/>
      </c>
      <c r="X27" s="12" t="str">
        <f>IF($A27="", "", SUMIFS(TableGantt[Carga Diaria], TableGantt[Recurso Asignado], $A27, TableGantt[Fecha de Inicio], "&lt;=" &amp; X$1, TableGantt[Fecha de Fin], "&gt;" &amp; X$1))</f>
        <v/>
      </c>
      <c r="Y27" s="12" t="str">
        <f>IF($A27="", "", SUMIFS(TableGantt[Carga Diaria], TableGantt[Recurso Asignado], $A27, TableGantt[Fecha de Inicio], "&lt;=" &amp; Y$1, TableGantt[Fecha de Fin], "&gt;" &amp; Y$1))</f>
        <v/>
      </c>
      <c r="Z27" s="12" t="str">
        <f>IF($A27="", "", SUMIFS(TableGantt[Carga Diaria], TableGantt[Recurso Asignado], $A27, TableGantt[Fecha de Inicio], "&lt;=" &amp; Z$1, TableGantt[Fecha de Fin], "&gt;" &amp; Z$1))</f>
        <v/>
      </c>
      <c r="AA27" s="12" t="str">
        <f>IF($A27="", "", SUMIFS(TableGantt[Carga Diaria], TableGantt[Recurso Asignado], $A27, TableGantt[Fecha de Inicio], "&lt;=" &amp; AA$1, TableGantt[Fecha de Fin], "&gt;" &amp; AA$1))</f>
        <v/>
      </c>
      <c r="AB27" s="12" t="str">
        <f>IF($A27="", "", SUMIFS(TableGantt[Carga Diaria], TableGantt[Recurso Asignado], $A27, TableGantt[Fecha de Inicio], "&lt;=" &amp; AB$1, TableGantt[Fecha de Fin], "&gt;" &amp; AB$1))</f>
        <v/>
      </c>
      <c r="AC27" s="12" t="str">
        <f>IF($A27="", "", SUMIFS(TableGantt[Carga Diaria], TableGantt[Recurso Asignado], $A27, TableGantt[Fecha de Inicio], "&lt;=" &amp; AC$1, TableGantt[Fecha de Fin], "&gt;" &amp; AC$1))</f>
        <v/>
      </c>
      <c r="AD27" s="12" t="str">
        <f>IF($A27="", "", SUMIFS(TableGantt[Carga Diaria], TableGantt[Recurso Asignado], $A27, TableGantt[Fecha de Inicio], "&lt;=" &amp; AD$1, TableGantt[Fecha de Fin], "&gt;" &amp; AD$1))</f>
        <v/>
      </c>
      <c r="AE27" s="12" t="str">
        <f>IF($A27="", "", SUMIFS(TableGantt[Carga Diaria], TableGantt[Recurso Asignado], $A27, TableGantt[Fecha de Inicio], "&lt;=" &amp; AE$1, TableGantt[Fecha de Fin], "&gt;" &amp; AE$1))</f>
        <v/>
      </c>
    </row>
    <row r="28" spans="1:31" x14ac:dyDescent="0.35">
      <c r="A28" s="12" t="str">
        <f>IFERROR(INDEX(TableRecursos[Nombre del Recurso], 27), "")</f>
        <v/>
      </c>
      <c r="B28" s="12" t="str">
        <f>IF($A28="", "", SUMIFS(TableGantt[Carga Diaria], TableGantt[Recurso Asignado], $A28, TableGantt[Fecha de Inicio], "&lt;=" &amp; B$1, TableGantt[Fecha de Fin], "&gt;" &amp; B$1))</f>
        <v/>
      </c>
      <c r="C28" s="12" t="str">
        <f>IF($A28="", "", SUMIFS(TableGantt[Carga Diaria], TableGantt[Recurso Asignado], $A28, TableGantt[Fecha de Inicio], "&lt;=" &amp; C$1, TableGantt[Fecha de Fin], "&gt;" &amp; C$1))</f>
        <v/>
      </c>
      <c r="D28" s="12" t="str">
        <f>IF($A28="", "", SUMIFS(TableGantt[Carga Diaria], TableGantt[Recurso Asignado], $A28, TableGantt[Fecha de Inicio], "&lt;=" &amp; D$1, TableGantt[Fecha de Fin], "&gt;" &amp; D$1))</f>
        <v/>
      </c>
      <c r="E28" s="12" t="str">
        <f>IF($A28="", "", SUMIFS(TableGantt[Carga Diaria], TableGantt[Recurso Asignado], $A28, TableGantt[Fecha de Inicio], "&lt;=" &amp; E$1, TableGantt[Fecha de Fin], "&gt;" &amp; E$1))</f>
        <v/>
      </c>
      <c r="F28" s="12" t="str">
        <f>IF($A28="", "", SUMIFS(TableGantt[Carga Diaria], TableGantt[Recurso Asignado], $A28, TableGantt[Fecha de Inicio], "&lt;=" &amp; F$1, TableGantt[Fecha de Fin], "&gt;" &amp; F$1))</f>
        <v/>
      </c>
      <c r="G28" s="12" t="str">
        <f>IF($A28="", "", SUMIFS(TableGantt[Carga Diaria], TableGantt[Recurso Asignado], $A28, TableGantt[Fecha de Inicio], "&lt;=" &amp; G$1, TableGantt[Fecha de Fin], "&gt;" &amp; G$1))</f>
        <v/>
      </c>
      <c r="H28" s="12" t="str">
        <f>IF($A28="", "", SUMIFS(TableGantt[Carga Diaria], TableGantt[Recurso Asignado], $A28, TableGantt[Fecha de Inicio], "&lt;=" &amp; H$1, TableGantt[Fecha de Fin], "&gt;" &amp; H$1))</f>
        <v/>
      </c>
      <c r="I28" s="12" t="str">
        <f>IF($A28="", "", SUMIFS(TableGantt[Carga Diaria], TableGantt[Recurso Asignado], $A28, TableGantt[Fecha de Inicio], "&lt;=" &amp; I$1, TableGantt[Fecha de Fin], "&gt;" &amp; I$1))</f>
        <v/>
      </c>
      <c r="J28" s="12" t="str">
        <f>IF($A28="", "", SUMIFS(TableGantt[Carga Diaria], TableGantt[Recurso Asignado], $A28, TableGantt[Fecha de Inicio], "&lt;=" &amp; J$1, TableGantt[Fecha de Fin], "&gt;" &amp; J$1))</f>
        <v/>
      </c>
      <c r="K28" s="12" t="str">
        <f>IF($A28="", "", SUMIFS(TableGantt[Carga Diaria], TableGantt[Recurso Asignado], $A28, TableGantt[Fecha de Inicio], "&lt;=" &amp; K$1, TableGantt[Fecha de Fin], "&gt;" &amp; K$1))</f>
        <v/>
      </c>
      <c r="L28" s="12" t="str">
        <f>IF($A28="", "", SUMIFS(TableGantt[Carga Diaria], TableGantt[Recurso Asignado], $A28, TableGantt[Fecha de Inicio], "&lt;=" &amp; L$1, TableGantt[Fecha de Fin], "&gt;" &amp; L$1))</f>
        <v/>
      </c>
      <c r="M28" s="12" t="str">
        <f>IF($A28="", "", SUMIFS(TableGantt[Carga Diaria], TableGantt[Recurso Asignado], $A28, TableGantt[Fecha de Inicio], "&lt;=" &amp; M$1, TableGantt[Fecha de Fin], "&gt;" &amp; M$1))</f>
        <v/>
      </c>
      <c r="N28" s="12" t="str">
        <f>IF($A28="", "", SUMIFS(TableGantt[Carga Diaria], TableGantt[Recurso Asignado], $A28, TableGantt[Fecha de Inicio], "&lt;=" &amp; N$1, TableGantt[Fecha de Fin], "&gt;" &amp; N$1))</f>
        <v/>
      </c>
      <c r="O28" s="12" t="str">
        <f>IF($A28="", "", SUMIFS(TableGantt[Carga Diaria], TableGantt[Recurso Asignado], $A28, TableGantt[Fecha de Inicio], "&lt;=" &amp; O$1, TableGantt[Fecha de Fin], "&gt;" &amp; O$1))</f>
        <v/>
      </c>
      <c r="P28" s="12" t="str">
        <f>IF($A28="", "", SUMIFS(TableGantt[Carga Diaria], TableGantt[Recurso Asignado], $A28, TableGantt[Fecha de Inicio], "&lt;=" &amp; P$1, TableGantt[Fecha de Fin], "&gt;" &amp; P$1))</f>
        <v/>
      </c>
      <c r="Q28" s="12" t="str">
        <f>IF($A28="", "", SUMIFS(TableGantt[Carga Diaria], TableGantt[Recurso Asignado], $A28, TableGantt[Fecha de Inicio], "&lt;=" &amp; Q$1, TableGantt[Fecha de Fin], "&gt;" &amp; Q$1))</f>
        <v/>
      </c>
      <c r="R28" s="12" t="str">
        <f>IF($A28="", "", SUMIFS(TableGantt[Carga Diaria], TableGantt[Recurso Asignado], $A28, TableGantt[Fecha de Inicio], "&lt;=" &amp; R$1, TableGantt[Fecha de Fin], "&gt;" &amp; R$1))</f>
        <v/>
      </c>
      <c r="S28" s="12" t="str">
        <f>IF($A28="", "", SUMIFS(TableGantt[Carga Diaria], TableGantt[Recurso Asignado], $A28, TableGantt[Fecha de Inicio], "&lt;=" &amp; S$1, TableGantt[Fecha de Fin], "&gt;" &amp; S$1))</f>
        <v/>
      </c>
      <c r="T28" s="12" t="str">
        <f>IF($A28="", "", SUMIFS(TableGantt[Carga Diaria], TableGantt[Recurso Asignado], $A28, TableGantt[Fecha de Inicio], "&lt;=" &amp; T$1, TableGantt[Fecha de Fin], "&gt;" &amp; T$1))</f>
        <v/>
      </c>
      <c r="U28" s="12" t="str">
        <f>IF($A28="", "", SUMIFS(TableGantt[Carga Diaria], TableGantt[Recurso Asignado], $A28, TableGantt[Fecha de Inicio], "&lt;=" &amp; U$1, TableGantt[Fecha de Fin], "&gt;" &amp; U$1))</f>
        <v/>
      </c>
      <c r="V28" s="12" t="str">
        <f>IF($A28="", "", SUMIFS(TableGantt[Carga Diaria], TableGantt[Recurso Asignado], $A28, TableGantt[Fecha de Inicio], "&lt;=" &amp; V$1, TableGantt[Fecha de Fin], "&gt;" &amp; V$1))</f>
        <v/>
      </c>
      <c r="W28" s="12" t="str">
        <f>IF($A28="", "", SUMIFS(TableGantt[Carga Diaria], TableGantt[Recurso Asignado], $A28, TableGantt[Fecha de Inicio], "&lt;=" &amp; W$1, TableGantt[Fecha de Fin], "&gt;" &amp; W$1))</f>
        <v/>
      </c>
      <c r="X28" s="12" t="str">
        <f>IF($A28="", "", SUMIFS(TableGantt[Carga Diaria], TableGantt[Recurso Asignado], $A28, TableGantt[Fecha de Inicio], "&lt;=" &amp; X$1, TableGantt[Fecha de Fin], "&gt;" &amp; X$1))</f>
        <v/>
      </c>
      <c r="Y28" s="12" t="str">
        <f>IF($A28="", "", SUMIFS(TableGantt[Carga Diaria], TableGantt[Recurso Asignado], $A28, TableGantt[Fecha de Inicio], "&lt;=" &amp; Y$1, TableGantt[Fecha de Fin], "&gt;" &amp; Y$1))</f>
        <v/>
      </c>
      <c r="Z28" s="12" t="str">
        <f>IF($A28="", "", SUMIFS(TableGantt[Carga Diaria], TableGantt[Recurso Asignado], $A28, TableGantt[Fecha de Inicio], "&lt;=" &amp; Z$1, TableGantt[Fecha de Fin], "&gt;" &amp; Z$1))</f>
        <v/>
      </c>
      <c r="AA28" s="12" t="str">
        <f>IF($A28="", "", SUMIFS(TableGantt[Carga Diaria], TableGantt[Recurso Asignado], $A28, TableGantt[Fecha de Inicio], "&lt;=" &amp; AA$1, TableGantt[Fecha de Fin], "&gt;" &amp; AA$1))</f>
        <v/>
      </c>
      <c r="AB28" s="12" t="str">
        <f>IF($A28="", "", SUMIFS(TableGantt[Carga Diaria], TableGantt[Recurso Asignado], $A28, TableGantt[Fecha de Inicio], "&lt;=" &amp; AB$1, TableGantt[Fecha de Fin], "&gt;" &amp; AB$1))</f>
        <v/>
      </c>
      <c r="AC28" s="12" t="str">
        <f>IF($A28="", "", SUMIFS(TableGantt[Carga Diaria], TableGantt[Recurso Asignado], $A28, TableGantt[Fecha de Inicio], "&lt;=" &amp; AC$1, TableGantt[Fecha de Fin], "&gt;" &amp; AC$1))</f>
        <v/>
      </c>
      <c r="AD28" s="12" t="str">
        <f>IF($A28="", "", SUMIFS(TableGantt[Carga Diaria], TableGantt[Recurso Asignado], $A28, TableGantt[Fecha de Inicio], "&lt;=" &amp; AD$1, TableGantt[Fecha de Fin], "&gt;" &amp; AD$1))</f>
        <v/>
      </c>
      <c r="AE28" s="12" t="str">
        <f>IF($A28="", "", SUMIFS(TableGantt[Carga Diaria], TableGantt[Recurso Asignado], $A28, TableGantt[Fecha de Inicio], "&lt;=" &amp; AE$1, TableGantt[Fecha de Fin], "&gt;" &amp; AE$1))</f>
        <v/>
      </c>
    </row>
    <row r="29" spans="1:31" x14ac:dyDescent="0.35">
      <c r="A29" s="12" t="str">
        <f>IFERROR(INDEX(TableRecursos[Nombre del Recurso], 28), "")</f>
        <v/>
      </c>
      <c r="B29" s="12" t="str">
        <f>IF($A29="", "", SUMIFS(TableGantt[Carga Diaria], TableGantt[Recurso Asignado], $A29, TableGantt[Fecha de Inicio], "&lt;=" &amp; B$1, TableGantt[Fecha de Fin], "&gt;" &amp; B$1))</f>
        <v/>
      </c>
      <c r="C29" s="12" t="str">
        <f>IF($A29="", "", SUMIFS(TableGantt[Carga Diaria], TableGantt[Recurso Asignado], $A29, TableGantt[Fecha de Inicio], "&lt;=" &amp; C$1, TableGantt[Fecha de Fin], "&gt;" &amp; C$1))</f>
        <v/>
      </c>
      <c r="D29" s="12" t="str">
        <f>IF($A29="", "", SUMIFS(TableGantt[Carga Diaria], TableGantt[Recurso Asignado], $A29, TableGantt[Fecha de Inicio], "&lt;=" &amp; D$1, TableGantt[Fecha de Fin], "&gt;" &amp; D$1))</f>
        <v/>
      </c>
      <c r="E29" s="12" t="str">
        <f>IF($A29="", "", SUMIFS(TableGantt[Carga Diaria], TableGantt[Recurso Asignado], $A29, TableGantt[Fecha de Inicio], "&lt;=" &amp; E$1, TableGantt[Fecha de Fin], "&gt;" &amp; E$1))</f>
        <v/>
      </c>
      <c r="F29" s="12" t="str">
        <f>IF($A29="", "", SUMIFS(TableGantt[Carga Diaria], TableGantt[Recurso Asignado], $A29, TableGantt[Fecha de Inicio], "&lt;=" &amp; F$1, TableGantt[Fecha de Fin], "&gt;" &amp; F$1))</f>
        <v/>
      </c>
      <c r="G29" s="12" t="str">
        <f>IF($A29="", "", SUMIFS(TableGantt[Carga Diaria], TableGantt[Recurso Asignado], $A29, TableGantt[Fecha de Inicio], "&lt;=" &amp; G$1, TableGantt[Fecha de Fin], "&gt;" &amp; G$1))</f>
        <v/>
      </c>
      <c r="H29" s="12" t="str">
        <f>IF($A29="", "", SUMIFS(TableGantt[Carga Diaria], TableGantt[Recurso Asignado], $A29, TableGantt[Fecha de Inicio], "&lt;=" &amp; H$1, TableGantt[Fecha de Fin], "&gt;" &amp; H$1))</f>
        <v/>
      </c>
      <c r="I29" s="12" t="str">
        <f>IF($A29="", "", SUMIFS(TableGantt[Carga Diaria], TableGantt[Recurso Asignado], $A29, TableGantt[Fecha de Inicio], "&lt;=" &amp; I$1, TableGantt[Fecha de Fin], "&gt;" &amp; I$1))</f>
        <v/>
      </c>
      <c r="J29" s="12" t="str">
        <f>IF($A29="", "", SUMIFS(TableGantt[Carga Diaria], TableGantt[Recurso Asignado], $A29, TableGantt[Fecha de Inicio], "&lt;=" &amp; J$1, TableGantt[Fecha de Fin], "&gt;" &amp; J$1))</f>
        <v/>
      </c>
      <c r="K29" s="12" t="str">
        <f>IF($A29="", "", SUMIFS(TableGantt[Carga Diaria], TableGantt[Recurso Asignado], $A29, TableGantt[Fecha de Inicio], "&lt;=" &amp; K$1, TableGantt[Fecha de Fin], "&gt;" &amp; K$1))</f>
        <v/>
      </c>
      <c r="L29" s="12" t="str">
        <f>IF($A29="", "", SUMIFS(TableGantt[Carga Diaria], TableGantt[Recurso Asignado], $A29, TableGantt[Fecha de Inicio], "&lt;=" &amp; L$1, TableGantt[Fecha de Fin], "&gt;" &amp; L$1))</f>
        <v/>
      </c>
      <c r="M29" s="12" t="str">
        <f>IF($A29="", "", SUMIFS(TableGantt[Carga Diaria], TableGantt[Recurso Asignado], $A29, TableGantt[Fecha de Inicio], "&lt;=" &amp; M$1, TableGantt[Fecha de Fin], "&gt;" &amp; M$1))</f>
        <v/>
      </c>
      <c r="N29" s="12" t="str">
        <f>IF($A29="", "", SUMIFS(TableGantt[Carga Diaria], TableGantt[Recurso Asignado], $A29, TableGantt[Fecha de Inicio], "&lt;=" &amp; N$1, TableGantt[Fecha de Fin], "&gt;" &amp; N$1))</f>
        <v/>
      </c>
      <c r="O29" s="12" t="str">
        <f>IF($A29="", "", SUMIFS(TableGantt[Carga Diaria], TableGantt[Recurso Asignado], $A29, TableGantt[Fecha de Inicio], "&lt;=" &amp; O$1, TableGantt[Fecha de Fin], "&gt;" &amp; O$1))</f>
        <v/>
      </c>
      <c r="P29" s="12" t="str">
        <f>IF($A29="", "", SUMIFS(TableGantt[Carga Diaria], TableGantt[Recurso Asignado], $A29, TableGantt[Fecha de Inicio], "&lt;=" &amp; P$1, TableGantt[Fecha de Fin], "&gt;" &amp; P$1))</f>
        <v/>
      </c>
      <c r="Q29" s="12" t="str">
        <f>IF($A29="", "", SUMIFS(TableGantt[Carga Diaria], TableGantt[Recurso Asignado], $A29, TableGantt[Fecha de Inicio], "&lt;=" &amp; Q$1, TableGantt[Fecha de Fin], "&gt;" &amp; Q$1))</f>
        <v/>
      </c>
      <c r="R29" s="12" t="str">
        <f>IF($A29="", "", SUMIFS(TableGantt[Carga Diaria], TableGantt[Recurso Asignado], $A29, TableGantt[Fecha de Inicio], "&lt;=" &amp; R$1, TableGantt[Fecha de Fin], "&gt;" &amp; R$1))</f>
        <v/>
      </c>
      <c r="S29" s="12" t="str">
        <f>IF($A29="", "", SUMIFS(TableGantt[Carga Diaria], TableGantt[Recurso Asignado], $A29, TableGantt[Fecha de Inicio], "&lt;=" &amp; S$1, TableGantt[Fecha de Fin], "&gt;" &amp; S$1))</f>
        <v/>
      </c>
      <c r="T29" s="12" t="str">
        <f>IF($A29="", "", SUMIFS(TableGantt[Carga Diaria], TableGantt[Recurso Asignado], $A29, TableGantt[Fecha de Inicio], "&lt;=" &amp; T$1, TableGantt[Fecha de Fin], "&gt;" &amp; T$1))</f>
        <v/>
      </c>
      <c r="U29" s="12" t="str">
        <f>IF($A29="", "", SUMIFS(TableGantt[Carga Diaria], TableGantt[Recurso Asignado], $A29, TableGantt[Fecha de Inicio], "&lt;=" &amp; U$1, TableGantt[Fecha de Fin], "&gt;" &amp; U$1))</f>
        <v/>
      </c>
      <c r="V29" s="12" t="str">
        <f>IF($A29="", "", SUMIFS(TableGantt[Carga Diaria], TableGantt[Recurso Asignado], $A29, TableGantt[Fecha de Inicio], "&lt;=" &amp; V$1, TableGantt[Fecha de Fin], "&gt;" &amp; V$1))</f>
        <v/>
      </c>
      <c r="W29" s="12" t="str">
        <f>IF($A29="", "", SUMIFS(TableGantt[Carga Diaria], TableGantt[Recurso Asignado], $A29, TableGantt[Fecha de Inicio], "&lt;=" &amp; W$1, TableGantt[Fecha de Fin], "&gt;" &amp; W$1))</f>
        <v/>
      </c>
      <c r="X29" s="12" t="str">
        <f>IF($A29="", "", SUMIFS(TableGantt[Carga Diaria], TableGantt[Recurso Asignado], $A29, TableGantt[Fecha de Inicio], "&lt;=" &amp; X$1, TableGantt[Fecha de Fin], "&gt;" &amp; X$1))</f>
        <v/>
      </c>
      <c r="Y29" s="12" t="str">
        <f>IF($A29="", "", SUMIFS(TableGantt[Carga Diaria], TableGantt[Recurso Asignado], $A29, TableGantt[Fecha de Inicio], "&lt;=" &amp; Y$1, TableGantt[Fecha de Fin], "&gt;" &amp; Y$1))</f>
        <v/>
      </c>
      <c r="Z29" s="12" t="str">
        <f>IF($A29="", "", SUMIFS(TableGantt[Carga Diaria], TableGantt[Recurso Asignado], $A29, TableGantt[Fecha de Inicio], "&lt;=" &amp; Z$1, TableGantt[Fecha de Fin], "&gt;" &amp; Z$1))</f>
        <v/>
      </c>
      <c r="AA29" s="12" t="str">
        <f>IF($A29="", "", SUMIFS(TableGantt[Carga Diaria], TableGantt[Recurso Asignado], $A29, TableGantt[Fecha de Inicio], "&lt;=" &amp; AA$1, TableGantt[Fecha de Fin], "&gt;" &amp; AA$1))</f>
        <v/>
      </c>
      <c r="AB29" s="12" t="str">
        <f>IF($A29="", "", SUMIFS(TableGantt[Carga Diaria], TableGantt[Recurso Asignado], $A29, TableGantt[Fecha de Inicio], "&lt;=" &amp; AB$1, TableGantt[Fecha de Fin], "&gt;" &amp; AB$1))</f>
        <v/>
      </c>
      <c r="AC29" s="12" t="str">
        <f>IF($A29="", "", SUMIFS(TableGantt[Carga Diaria], TableGantt[Recurso Asignado], $A29, TableGantt[Fecha de Inicio], "&lt;=" &amp; AC$1, TableGantt[Fecha de Fin], "&gt;" &amp; AC$1))</f>
        <v/>
      </c>
      <c r="AD29" s="12" t="str">
        <f>IF($A29="", "", SUMIFS(TableGantt[Carga Diaria], TableGantt[Recurso Asignado], $A29, TableGantt[Fecha de Inicio], "&lt;=" &amp; AD$1, TableGantt[Fecha de Fin], "&gt;" &amp; AD$1))</f>
        <v/>
      </c>
      <c r="AE29" s="12" t="str">
        <f>IF($A29="", "", SUMIFS(TableGantt[Carga Diaria], TableGantt[Recurso Asignado], $A29, TableGantt[Fecha de Inicio], "&lt;=" &amp; AE$1, TableGantt[Fecha de Fin], "&gt;" &amp; AE$1))</f>
        <v/>
      </c>
    </row>
    <row r="30" spans="1:31" x14ac:dyDescent="0.35">
      <c r="A30" s="12" t="str">
        <f>IFERROR(INDEX(TableRecursos[Nombre del Recurso], 29), "")</f>
        <v/>
      </c>
      <c r="B30" s="12" t="str">
        <f>IF($A30="", "", SUMIFS(TableGantt[Carga Diaria], TableGantt[Recurso Asignado], $A30, TableGantt[Fecha de Inicio], "&lt;=" &amp; B$1, TableGantt[Fecha de Fin], "&gt;" &amp; B$1))</f>
        <v/>
      </c>
      <c r="C30" s="12" t="str">
        <f>IF($A30="", "", SUMIFS(TableGantt[Carga Diaria], TableGantt[Recurso Asignado], $A30, TableGantt[Fecha de Inicio], "&lt;=" &amp; C$1, TableGantt[Fecha de Fin], "&gt;" &amp; C$1))</f>
        <v/>
      </c>
      <c r="D30" s="12" t="str">
        <f>IF($A30="", "", SUMIFS(TableGantt[Carga Diaria], TableGantt[Recurso Asignado], $A30, TableGantt[Fecha de Inicio], "&lt;=" &amp; D$1, TableGantt[Fecha de Fin], "&gt;" &amp; D$1))</f>
        <v/>
      </c>
      <c r="E30" s="12" t="str">
        <f>IF($A30="", "", SUMIFS(TableGantt[Carga Diaria], TableGantt[Recurso Asignado], $A30, TableGantt[Fecha de Inicio], "&lt;=" &amp; E$1, TableGantt[Fecha de Fin], "&gt;" &amp; E$1))</f>
        <v/>
      </c>
      <c r="F30" s="12" t="str">
        <f>IF($A30="", "", SUMIFS(TableGantt[Carga Diaria], TableGantt[Recurso Asignado], $A30, TableGantt[Fecha de Inicio], "&lt;=" &amp; F$1, TableGantt[Fecha de Fin], "&gt;" &amp; F$1))</f>
        <v/>
      </c>
      <c r="G30" s="12" t="str">
        <f>IF($A30="", "", SUMIFS(TableGantt[Carga Diaria], TableGantt[Recurso Asignado], $A30, TableGantt[Fecha de Inicio], "&lt;=" &amp; G$1, TableGantt[Fecha de Fin], "&gt;" &amp; G$1))</f>
        <v/>
      </c>
      <c r="H30" s="12" t="str">
        <f>IF($A30="", "", SUMIFS(TableGantt[Carga Diaria], TableGantt[Recurso Asignado], $A30, TableGantt[Fecha de Inicio], "&lt;=" &amp; H$1, TableGantt[Fecha de Fin], "&gt;" &amp; H$1))</f>
        <v/>
      </c>
      <c r="I30" s="12" t="str">
        <f>IF($A30="", "", SUMIFS(TableGantt[Carga Diaria], TableGantt[Recurso Asignado], $A30, TableGantt[Fecha de Inicio], "&lt;=" &amp; I$1, TableGantt[Fecha de Fin], "&gt;" &amp; I$1))</f>
        <v/>
      </c>
      <c r="J30" s="12" t="str">
        <f>IF($A30="", "", SUMIFS(TableGantt[Carga Diaria], TableGantt[Recurso Asignado], $A30, TableGantt[Fecha de Inicio], "&lt;=" &amp; J$1, TableGantt[Fecha de Fin], "&gt;" &amp; J$1))</f>
        <v/>
      </c>
      <c r="K30" s="12" t="str">
        <f>IF($A30="", "", SUMIFS(TableGantt[Carga Diaria], TableGantt[Recurso Asignado], $A30, TableGantt[Fecha de Inicio], "&lt;=" &amp; K$1, TableGantt[Fecha de Fin], "&gt;" &amp; K$1))</f>
        <v/>
      </c>
      <c r="L30" s="12" t="str">
        <f>IF($A30="", "", SUMIFS(TableGantt[Carga Diaria], TableGantt[Recurso Asignado], $A30, TableGantt[Fecha de Inicio], "&lt;=" &amp; L$1, TableGantt[Fecha de Fin], "&gt;" &amp; L$1))</f>
        <v/>
      </c>
      <c r="M30" s="12" t="str">
        <f>IF($A30="", "", SUMIFS(TableGantt[Carga Diaria], TableGantt[Recurso Asignado], $A30, TableGantt[Fecha de Inicio], "&lt;=" &amp; M$1, TableGantt[Fecha de Fin], "&gt;" &amp; M$1))</f>
        <v/>
      </c>
      <c r="N30" s="12" t="str">
        <f>IF($A30="", "", SUMIFS(TableGantt[Carga Diaria], TableGantt[Recurso Asignado], $A30, TableGantt[Fecha de Inicio], "&lt;=" &amp; N$1, TableGantt[Fecha de Fin], "&gt;" &amp; N$1))</f>
        <v/>
      </c>
      <c r="O30" s="12" t="str">
        <f>IF($A30="", "", SUMIFS(TableGantt[Carga Diaria], TableGantt[Recurso Asignado], $A30, TableGantt[Fecha de Inicio], "&lt;=" &amp; O$1, TableGantt[Fecha de Fin], "&gt;" &amp; O$1))</f>
        <v/>
      </c>
      <c r="P30" s="12" t="str">
        <f>IF($A30="", "", SUMIFS(TableGantt[Carga Diaria], TableGantt[Recurso Asignado], $A30, TableGantt[Fecha de Inicio], "&lt;=" &amp; P$1, TableGantt[Fecha de Fin], "&gt;" &amp; P$1))</f>
        <v/>
      </c>
      <c r="Q30" s="12" t="str">
        <f>IF($A30="", "", SUMIFS(TableGantt[Carga Diaria], TableGantt[Recurso Asignado], $A30, TableGantt[Fecha de Inicio], "&lt;=" &amp; Q$1, TableGantt[Fecha de Fin], "&gt;" &amp; Q$1))</f>
        <v/>
      </c>
      <c r="R30" s="12" t="str">
        <f>IF($A30="", "", SUMIFS(TableGantt[Carga Diaria], TableGantt[Recurso Asignado], $A30, TableGantt[Fecha de Inicio], "&lt;=" &amp; R$1, TableGantt[Fecha de Fin], "&gt;" &amp; R$1))</f>
        <v/>
      </c>
      <c r="S30" s="12" t="str">
        <f>IF($A30="", "", SUMIFS(TableGantt[Carga Diaria], TableGantt[Recurso Asignado], $A30, TableGantt[Fecha de Inicio], "&lt;=" &amp; S$1, TableGantt[Fecha de Fin], "&gt;" &amp; S$1))</f>
        <v/>
      </c>
      <c r="T30" s="12" t="str">
        <f>IF($A30="", "", SUMIFS(TableGantt[Carga Diaria], TableGantt[Recurso Asignado], $A30, TableGantt[Fecha de Inicio], "&lt;=" &amp; T$1, TableGantt[Fecha de Fin], "&gt;" &amp; T$1))</f>
        <v/>
      </c>
      <c r="U30" s="12" t="str">
        <f>IF($A30="", "", SUMIFS(TableGantt[Carga Diaria], TableGantt[Recurso Asignado], $A30, TableGantt[Fecha de Inicio], "&lt;=" &amp; U$1, TableGantt[Fecha de Fin], "&gt;" &amp; U$1))</f>
        <v/>
      </c>
      <c r="V30" s="12" t="str">
        <f>IF($A30="", "", SUMIFS(TableGantt[Carga Diaria], TableGantt[Recurso Asignado], $A30, TableGantt[Fecha de Inicio], "&lt;=" &amp; V$1, TableGantt[Fecha de Fin], "&gt;" &amp; V$1))</f>
        <v/>
      </c>
      <c r="W30" s="12" t="str">
        <f>IF($A30="", "", SUMIFS(TableGantt[Carga Diaria], TableGantt[Recurso Asignado], $A30, TableGantt[Fecha de Inicio], "&lt;=" &amp; W$1, TableGantt[Fecha de Fin], "&gt;" &amp; W$1))</f>
        <v/>
      </c>
      <c r="X30" s="12" t="str">
        <f>IF($A30="", "", SUMIFS(TableGantt[Carga Diaria], TableGantt[Recurso Asignado], $A30, TableGantt[Fecha de Inicio], "&lt;=" &amp; X$1, TableGantt[Fecha de Fin], "&gt;" &amp; X$1))</f>
        <v/>
      </c>
      <c r="Y30" s="12" t="str">
        <f>IF($A30="", "", SUMIFS(TableGantt[Carga Diaria], TableGantt[Recurso Asignado], $A30, TableGantt[Fecha de Inicio], "&lt;=" &amp; Y$1, TableGantt[Fecha de Fin], "&gt;" &amp; Y$1))</f>
        <v/>
      </c>
      <c r="Z30" s="12" t="str">
        <f>IF($A30="", "", SUMIFS(TableGantt[Carga Diaria], TableGantt[Recurso Asignado], $A30, TableGantt[Fecha de Inicio], "&lt;=" &amp; Z$1, TableGantt[Fecha de Fin], "&gt;" &amp; Z$1))</f>
        <v/>
      </c>
      <c r="AA30" s="12" t="str">
        <f>IF($A30="", "", SUMIFS(TableGantt[Carga Diaria], TableGantt[Recurso Asignado], $A30, TableGantt[Fecha de Inicio], "&lt;=" &amp; AA$1, TableGantt[Fecha de Fin], "&gt;" &amp; AA$1))</f>
        <v/>
      </c>
      <c r="AB30" s="12" t="str">
        <f>IF($A30="", "", SUMIFS(TableGantt[Carga Diaria], TableGantt[Recurso Asignado], $A30, TableGantt[Fecha de Inicio], "&lt;=" &amp; AB$1, TableGantt[Fecha de Fin], "&gt;" &amp; AB$1))</f>
        <v/>
      </c>
      <c r="AC30" s="12" t="str">
        <f>IF($A30="", "", SUMIFS(TableGantt[Carga Diaria], TableGantt[Recurso Asignado], $A30, TableGantt[Fecha de Inicio], "&lt;=" &amp; AC$1, TableGantt[Fecha de Fin], "&gt;" &amp; AC$1))</f>
        <v/>
      </c>
      <c r="AD30" s="12" t="str">
        <f>IF($A30="", "", SUMIFS(TableGantt[Carga Diaria], TableGantt[Recurso Asignado], $A30, TableGantt[Fecha de Inicio], "&lt;=" &amp; AD$1, TableGantt[Fecha de Fin], "&gt;" &amp; AD$1))</f>
        <v/>
      </c>
      <c r="AE30" s="12" t="str">
        <f>IF($A30="", "", SUMIFS(TableGantt[Carga Diaria], TableGantt[Recurso Asignado], $A30, TableGantt[Fecha de Inicio], "&lt;=" &amp; AE$1, TableGantt[Fecha de Fin], "&gt;" &amp; AE$1))</f>
        <v/>
      </c>
    </row>
    <row r="31" spans="1:31" x14ac:dyDescent="0.35">
      <c r="A31" s="12" t="str">
        <f>IFERROR(INDEX(TableRecursos[Nombre del Recurso], 30), "")</f>
        <v/>
      </c>
      <c r="B31" s="12" t="str">
        <f>IF($A31="", "", SUMIFS(TableGantt[Carga Diaria], TableGantt[Recurso Asignado], $A31, TableGantt[Fecha de Inicio], "&lt;=" &amp; B$1, TableGantt[Fecha de Fin], "&gt;" &amp; B$1))</f>
        <v/>
      </c>
      <c r="C31" s="12" t="str">
        <f>IF($A31="", "", SUMIFS(TableGantt[Carga Diaria], TableGantt[Recurso Asignado], $A31, TableGantt[Fecha de Inicio], "&lt;=" &amp; C$1, TableGantt[Fecha de Fin], "&gt;" &amp; C$1))</f>
        <v/>
      </c>
      <c r="D31" s="12" t="str">
        <f>IF($A31="", "", SUMIFS(TableGantt[Carga Diaria], TableGantt[Recurso Asignado], $A31, TableGantt[Fecha de Inicio], "&lt;=" &amp; D$1, TableGantt[Fecha de Fin], "&gt;" &amp; D$1))</f>
        <v/>
      </c>
      <c r="E31" s="12" t="str">
        <f>IF($A31="", "", SUMIFS(TableGantt[Carga Diaria], TableGantt[Recurso Asignado], $A31, TableGantt[Fecha de Inicio], "&lt;=" &amp; E$1, TableGantt[Fecha de Fin], "&gt;" &amp; E$1))</f>
        <v/>
      </c>
      <c r="F31" s="12" t="str">
        <f>IF($A31="", "", SUMIFS(TableGantt[Carga Diaria], TableGantt[Recurso Asignado], $A31, TableGantt[Fecha de Inicio], "&lt;=" &amp; F$1, TableGantt[Fecha de Fin], "&gt;" &amp; F$1))</f>
        <v/>
      </c>
      <c r="G31" s="12" t="str">
        <f>IF($A31="", "", SUMIFS(TableGantt[Carga Diaria], TableGantt[Recurso Asignado], $A31, TableGantt[Fecha de Inicio], "&lt;=" &amp; G$1, TableGantt[Fecha de Fin], "&gt;" &amp; G$1))</f>
        <v/>
      </c>
      <c r="H31" s="12" t="str">
        <f>IF($A31="", "", SUMIFS(TableGantt[Carga Diaria], TableGantt[Recurso Asignado], $A31, TableGantt[Fecha de Inicio], "&lt;=" &amp; H$1, TableGantt[Fecha de Fin], "&gt;" &amp; H$1))</f>
        <v/>
      </c>
      <c r="I31" s="12" t="str">
        <f>IF($A31="", "", SUMIFS(TableGantt[Carga Diaria], TableGantt[Recurso Asignado], $A31, TableGantt[Fecha de Inicio], "&lt;=" &amp; I$1, TableGantt[Fecha de Fin], "&gt;" &amp; I$1))</f>
        <v/>
      </c>
      <c r="J31" s="12" t="str">
        <f>IF($A31="", "", SUMIFS(TableGantt[Carga Diaria], TableGantt[Recurso Asignado], $A31, TableGantt[Fecha de Inicio], "&lt;=" &amp; J$1, TableGantt[Fecha de Fin], "&gt;" &amp; J$1))</f>
        <v/>
      </c>
      <c r="K31" s="12" t="str">
        <f>IF($A31="", "", SUMIFS(TableGantt[Carga Diaria], TableGantt[Recurso Asignado], $A31, TableGantt[Fecha de Inicio], "&lt;=" &amp; K$1, TableGantt[Fecha de Fin], "&gt;" &amp; K$1))</f>
        <v/>
      </c>
      <c r="L31" s="12" t="str">
        <f>IF($A31="", "", SUMIFS(TableGantt[Carga Diaria], TableGantt[Recurso Asignado], $A31, TableGantt[Fecha de Inicio], "&lt;=" &amp; L$1, TableGantt[Fecha de Fin], "&gt;" &amp; L$1))</f>
        <v/>
      </c>
      <c r="M31" s="12" t="str">
        <f>IF($A31="", "", SUMIFS(TableGantt[Carga Diaria], TableGantt[Recurso Asignado], $A31, TableGantt[Fecha de Inicio], "&lt;=" &amp; M$1, TableGantt[Fecha de Fin], "&gt;" &amp; M$1))</f>
        <v/>
      </c>
      <c r="N31" s="12" t="str">
        <f>IF($A31="", "", SUMIFS(TableGantt[Carga Diaria], TableGantt[Recurso Asignado], $A31, TableGantt[Fecha de Inicio], "&lt;=" &amp; N$1, TableGantt[Fecha de Fin], "&gt;" &amp; N$1))</f>
        <v/>
      </c>
      <c r="O31" s="12" t="str">
        <f>IF($A31="", "", SUMIFS(TableGantt[Carga Diaria], TableGantt[Recurso Asignado], $A31, TableGantt[Fecha de Inicio], "&lt;=" &amp; O$1, TableGantt[Fecha de Fin], "&gt;" &amp; O$1))</f>
        <v/>
      </c>
      <c r="P31" s="12" t="str">
        <f>IF($A31="", "", SUMIFS(TableGantt[Carga Diaria], TableGantt[Recurso Asignado], $A31, TableGantt[Fecha de Inicio], "&lt;=" &amp; P$1, TableGantt[Fecha de Fin], "&gt;" &amp; P$1))</f>
        <v/>
      </c>
      <c r="Q31" s="12" t="str">
        <f>IF($A31="", "", SUMIFS(TableGantt[Carga Diaria], TableGantt[Recurso Asignado], $A31, TableGantt[Fecha de Inicio], "&lt;=" &amp; Q$1, TableGantt[Fecha de Fin], "&gt;" &amp; Q$1))</f>
        <v/>
      </c>
      <c r="R31" s="12" t="str">
        <f>IF($A31="", "", SUMIFS(TableGantt[Carga Diaria], TableGantt[Recurso Asignado], $A31, TableGantt[Fecha de Inicio], "&lt;=" &amp; R$1, TableGantt[Fecha de Fin], "&gt;" &amp; R$1))</f>
        <v/>
      </c>
      <c r="S31" s="12" t="str">
        <f>IF($A31="", "", SUMIFS(TableGantt[Carga Diaria], TableGantt[Recurso Asignado], $A31, TableGantt[Fecha de Inicio], "&lt;=" &amp; S$1, TableGantt[Fecha de Fin], "&gt;" &amp; S$1))</f>
        <v/>
      </c>
      <c r="T31" s="12" t="str">
        <f>IF($A31="", "", SUMIFS(TableGantt[Carga Diaria], TableGantt[Recurso Asignado], $A31, TableGantt[Fecha de Inicio], "&lt;=" &amp; T$1, TableGantt[Fecha de Fin], "&gt;" &amp; T$1))</f>
        <v/>
      </c>
      <c r="U31" s="12" t="str">
        <f>IF($A31="", "", SUMIFS(TableGantt[Carga Diaria], TableGantt[Recurso Asignado], $A31, TableGantt[Fecha de Inicio], "&lt;=" &amp; U$1, TableGantt[Fecha de Fin], "&gt;" &amp; U$1))</f>
        <v/>
      </c>
      <c r="V31" s="12" t="str">
        <f>IF($A31="", "", SUMIFS(TableGantt[Carga Diaria], TableGantt[Recurso Asignado], $A31, TableGantt[Fecha de Inicio], "&lt;=" &amp; V$1, TableGantt[Fecha de Fin], "&gt;" &amp; V$1))</f>
        <v/>
      </c>
      <c r="W31" s="12" t="str">
        <f>IF($A31="", "", SUMIFS(TableGantt[Carga Diaria], TableGantt[Recurso Asignado], $A31, TableGantt[Fecha de Inicio], "&lt;=" &amp; W$1, TableGantt[Fecha de Fin], "&gt;" &amp; W$1))</f>
        <v/>
      </c>
      <c r="X31" s="12" t="str">
        <f>IF($A31="", "", SUMIFS(TableGantt[Carga Diaria], TableGantt[Recurso Asignado], $A31, TableGantt[Fecha de Inicio], "&lt;=" &amp; X$1, TableGantt[Fecha de Fin], "&gt;" &amp; X$1))</f>
        <v/>
      </c>
      <c r="Y31" s="12" t="str">
        <f>IF($A31="", "", SUMIFS(TableGantt[Carga Diaria], TableGantt[Recurso Asignado], $A31, TableGantt[Fecha de Inicio], "&lt;=" &amp; Y$1, TableGantt[Fecha de Fin], "&gt;" &amp; Y$1))</f>
        <v/>
      </c>
      <c r="Z31" s="12" t="str">
        <f>IF($A31="", "", SUMIFS(TableGantt[Carga Diaria], TableGantt[Recurso Asignado], $A31, TableGantt[Fecha de Inicio], "&lt;=" &amp; Z$1, TableGantt[Fecha de Fin], "&gt;" &amp; Z$1))</f>
        <v/>
      </c>
      <c r="AA31" s="12" t="str">
        <f>IF($A31="", "", SUMIFS(TableGantt[Carga Diaria], TableGantt[Recurso Asignado], $A31, TableGantt[Fecha de Inicio], "&lt;=" &amp; AA$1, TableGantt[Fecha de Fin], "&gt;" &amp; AA$1))</f>
        <v/>
      </c>
      <c r="AB31" s="12" t="str">
        <f>IF($A31="", "", SUMIFS(TableGantt[Carga Diaria], TableGantt[Recurso Asignado], $A31, TableGantt[Fecha de Inicio], "&lt;=" &amp; AB$1, TableGantt[Fecha de Fin], "&gt;" &amp; AB$1))</f>
        <v/>
      </c>
      <c r="AC31" s="12" t="str">
        <f>IF($A31="", "", SUMIFS(TableGantt[Carga Diaria], TableGantt[Recurso Asignado], $A31, TableGantt[Fecha de Inicio], "&lt;=" &amp; AC$1, TableGantt[Fecha de Fin], "&gt;" &amp; AC$1))</f>
        <v/>
      </c>
      <c r="AD31" s="12" t="str">
        <f>IF($A31="", "", SUMIFS(TableGantt[Carga Diaria], TableGantt[Recurso Asignado], $A31, TableGantt[Fecha de Inicio], "&lt;=" &amp; AD$1, TableGantt[Fecha de Fin], "&gt;" &amp; AD$1))</f>
        <v/>
      </c>
      <c r="AE31" s="12" t="str">
        <f>IF($A31="", "", SUMIFS(TableGantt[Carga Diaria], TableGantt[Recurso Asignado], $A31, TableGantt[Fecha de Inicio], "&lt;=" &amp; AE$1, TableGantt[Fecha de Fin], "&gt;" &amp; AE$1))</f>
        <v/>
      </c>
    </row>
    <row r="32" spans="1:31" x14ac:dyDescent="0.35">
      <c r="A32" s="12" t="str">
        <f>IFERROR(INDEX(TableRecursos[Nombre del Recurso], 31), "")</f>
        <v/>
      </c>
      <c r="B32" s="12" t="str">
        <f>IF($A32="", "", SUMIFS(TableGantt[Carga Diaria], TableGantt[Recurso Asignado], $A32, TableGantt[Fecha de Inicio], "&lt;=" &amp; B$1, TableGantt[Fecha de Fin], "&gt;" &amp; B$1))</f>
        <v/>
      </c>
      <c r="C32" s="12" t="str">
        <f>IF($A32="", "", SUMIFS(TableGantt[Carga Diaria], TableGantt[Recurso Asignado], $A32, TableGantt[Fecha de Inicio], "&lt;=" &amp; C$1, TableGantt[Fecha de Fin], "&gt;" &amp; C$1))</f>
        <v/>
      </c>
      <c r="D32" s="12" t="str">
        <f>IF($A32="", "", SUMIFS(TableGantt[Carga Diaria], TableGantt[Recurso Asignado], $A32, TableGantt[Fecha de Inicio], "&lt;=" &amp; D$1, TableGantt[Fecha de Fin], "&gt;" &amp; D$1))</f>
        <v/>
      </c>
      <c r="E32" s="12" t="str">
        <f>IF($A32="", "", SUMIFS(TableGantt[Carga Diaria], TableGantt[Recurso Asignado], $A32, TableGantt[Fecha de Inicio], "&lt;=" &amp; E$1, TableGantt[Fecha de Fin], "&gt;" &amp; E$1))</f>
        <v/>
      </c>
      <c r="F32" s="12" t="str">
        <f>IF($A32="", "", SUMIFS(TableGantt[Carga Diaria], TableGantt[Recurso Asignado], $A32, TableGantt[Fecha de Inicio], "&lt;=" &amp; F$1, TableGantt[Fecha de Fin], "&gt;" &amp; F$1))</f>
        <v/>
      </c>
      <c r="G32" s="12" t="str">
        <f>IF($A32="", "", SUMIFS(TableGantt[Carga Diaria], TableGantt[Recurso Asignado], $A32, TableGantt[Fecha de Inicio], "&lt;=" &amp; G$1, TableGantt[Fecha de Fin], "&gt;" &amp; G$1))</f>
        <v/>
      </c>
      <c r="H32" s="12" t="str">
        <f>IF($A32="", "", SUMIFS(TableGantt[Carga Diaria], TableGantt[Recurso Asignado], $A32, TableGantt[Fecha de Inicio], "&lt;=" &amp; H$1, TableGantt[Fecha de Fin], "&gt;" &amp; H$1))</f>
        <v/>
      </c>
      <c r="I32" s="12" t="str">
        <f>IF($A32="", "", SUMIFS(TableGantt[Carga Diaria], TableGantt[Recurso Asignado], $A32, TableGantt[Fecha de Inicio], "&lt;=" &amp; I$1, TableGantt[Fecha de Fin], "&gt;" &amp; I$1))</f>
        <v/>
      </c>
      <c r="J32" s="12" t="str">
        <f>IF($A32="", "", SUMIFS(TableGantt[Carga Diaria], TableGantt[Recurso Asignado], $A32, TableGantt[Fecha de Inicio], "&lt;=" &amp; J$1, TableGantt[Fecha de Fin], "&gt;" &amp; J$1))</f>
        <v/>
      </c>
      <c r="K32" s="12" t="str">
        <f>IF($A32="", "", SUMIFS(TableGantt[Carga Diaria], TableGantt[Recurso Asignado], $A32, TableGantt[Fecha de Inicio], "&lt;=" &amp; K$1, TableGantt[Fecha de Fin], "&gt;" &amp; K$1))</f>
        <v/>
      </c>
      <c r="L32" s="12" t="str">
        <f>IF($A32="", "", SUMIFS(TableGantt[Carga Diaria], TableGantt[Recurso Asignado], $A32, TableGantt[Fecha de Inicio], "&lt;=" &amp; L$1, TableGantt[Fecha de Fin], "&gt;" &amp; L$1))</f>
        <v/>
      </c>
      <c r="M32" s="12" t="str">
        <f>IF($A32="", "", SUMIFS(TableGantt[Carga Diaria], TableGantt[Recurso Asignado], $A32, TableGantt[Fecha de Inicio], "&lt;=" &amp; M$1, TableGantt[Fecha de Fin], "&gt;" &amp; M$1))</f>
        <v/>
      </c>
      <c r="N32" s="12" t="str">
        <f>IF($A32="", "", SUMIFS(TableGantt[Carga Diaria], TableGantt[Recurso Asignado], $A32, TableGantt[Fecha de Inicio], "&lt;=" &amp; N$1, TableGantt[Fecha de Fin], "&gt;" &amp; N$1))</f>
        <v/>
      </c>
      <c r="O32" s="12" t="str">
        <f>IF($A32="", "", SUMIFS(TableGantt[Carga Diaria], TableGantt[Recurso Asignado], $A32, TableGantt[Fecha de Inicio], "&lt;=" &amp; O$1, TableGantt[Fecha de Fin], "&gt;" &amp; O$1))</f>
        <v/>
      </c>
      <c r="P32" s="12" t="str">
        <f>IF($A32="", "", SUMIFS(TableGantt[Carga Diaria], TableGantt[Recurso Asignado], $A32, TableGantt[Fecha de Inicio], "&lt;=" &amp; P$1, TableGantt[Fecha de Fin], "&gt;" &amp; P$1))</f>
        <v/>
      </c>
      <c r="Q32" s="12" t="str">
        <f>IF($A32="", "", SUMIFS(TableGantt[Carga Diaria], TableGantt[Recurso Asignado], $A32, TableGantt[Fecha de Inicio], "&lt;=" &amp; Q$1, TableGantt[Fecha de Fin], "&gt;" &amp; Q$1))</f>
        <v/>
      </c>
      <c r="R32" s="12" t="str">
        <f>IF($A32="", "", SUMIFS(TableGantt[Carga Diaria], TableGantt[Recurso Asignado], $A32, TableGantt[Fecha de Inicio], "&lt;=" &amp; R$1, TableGantt[Fecha de Fin], "&gt;" &amp; R$1))</f>
        <v/>
      </c>
      <c r="S32" s="12" t="str">
        <f>IF($A32="", "", SUMIFS(TableGantt[Carga Diaria], TableGantt[Recurso Asignado], $A32, TableGantt[Fecha de Inicio], "&lt;=" &amp; S$1, TableGantt[Fecha de Fin], "&gt;" &amp; S$1))</f>
        <v/>
      </c>
      <c r="T32" s="12" t="str">
        <f>IF($A32="", "", SUMIFS(TableGantt[Carga Diaria], TableGantt[Recurso Asignado], $A32, TableGantt[Fecha de Inicio], "&lt;=" &amp; T$1, TableGantt[Fecha de Fin], "&gt;" &amp; T$1))</f>
        <v/>
      </c>
      <c r="U32" s="12" t="str">
        <f>IF($A32="", "", SUMIFS(TableGantt[Carga Diaria], TableGantt[Recurso Asignado], $A32, TableGantt[Fecha de Inicio], "&lt;=" &amp; U$1, TableGantt[Fecha de Fin], "&gt;" &amp; U$1))</f>
        <v/>
      </c>
      <c r="V32" s="12" t="str">
        <f>IF($A32="", "", SUMIFS(TableGantt[Carga Diaria], TableGantt[Recurso Asignado], $A32, TableGantt[Fecha de Inicio], "&lt;=" &amp; V$1, TableGantt[Fecha de Fin], "&gt;" &amp; V$1))</f>
        <v/>
      </c>
      <c r="W32" s="12" t="str">
        <f>IF($A32="", "", SUMIFS(TableGantt[Carga Diaria], TableGantt[Recurso Asignado], $A32, TableGantt[Fecha de Inicio], "&lt;=" &amp; W$1, TableGantt[Fecha de Fin], "&gt;" &amp; W$1))</f>
        <v/>
      </c>
      <c r="X32" s="12" t="str">
        <f>IF($A32="", "", SUMIFS(TableGantt[Carga Diaria], TableGantt[Recurso Asignado], $A32, TableGantt[Fecha de Inicio], "&lt;=" &amp; X$1, TableGantt[Fecha de Fin], "&gt;" &amp; X$1))</f>
        <v/>
      </c>
      <c r="Y32" s="12" t="str">
        <f>IF($A32="", "", SUMIFS(TableGantt[Carga Diaria], TableGantt[Recurso Asignado], $A32, TableGantt[Fecha de Inicio], "&lt;=" &amp; Y$1, TableGantt[Fecha de Fin], "&gt;" &amp; Y$1))</f>
        <v/>
      </c>
      <c r="Z32" s="12" t="str">
        <f>IF($A32="", "", SUMIFS(TableGantt[Carga Diaria], TableGantt[Recurso Asignado], $A32, TableGantt[Fecha de Inicio], "&lt;=" &amp; Z$1, TableGantt[Fecha de Fin], "&gt;" &amp; Z$1))</f>
        <v/>
      </c>
      <c r="AA32" s="12" t="str">
        <f>IF($A32="", "", SUMIFS(TableGantt[Carga Diaria], TableGantt[Recurso Asignado], $A32, TableGantt[Fecha de Inicio], "&lt;=" &amp; AA$1, TableGantt[Fecha de Fin], "&gt;" &amp; AA$1))</f>
        <v/>
      </c>
      <c r="AB32" s="12" t="str">
        <f>IF($A32="", "", SUMIFS(TableGantt[Carga Diaria], TableGantt[Recurso Asignado], $A32, TableGantt[Fecha de Inicio], "&lt;=" &amp; AB$1, TableGantt[Fecha de Fin], "&gt;" &amp; AB$1))</f>
        <v/>
      </c>
      <c r="AC32" s="12" t="str">
        <f>IF($A32="", "", SUMIFS(TableGantt[Carga Diaria], TableGantt[Recurso Asignado], $A32, TableGantt[Fecha de Inicio], "&lt;=" &amp; AC$1, TableGantt[Fecha de Fin], "&gt;" &amp; AC$1))</f>
        <v/>
      </c>
      <c r="AD32" s="12" t="str">
        <f>IF($A32="", "", SUMIFS(TableGantt[Carga Diaria], TableGantt[Recurso Asignado], $A32, TableGantt[Fecha de Inicio], "&lt;=" &amp; AD$1, TableGantt[Fecha de Fin], "&gt;" &amp; AD$1))</f>
        <v/>
      </c>
      <c r="AE32" s="12" t="str">
        <f>IF($A32="", "", SUMIFS(TableGantt[Carga Diaria], TableGantt[Recurso Asignado], $A32, TableGantt[Fecha de Inicio], "&lt;=" &amp; AE$1, TableGantt[Fecha de Fin], "&gt;" &amp; AE$1))</f>
        <v/>
      </c>
    </row>
    <row r="33" spans="1:31" x14ac:dyDescent="0.35">
      <c r="A33" s="12" t="str">
        <f>IFERROR(INDEX(TableRecursos[Nombre del Recurso], 32), "")</f>
        <v/>
      </c>
      <c r="B33" s="12" t="str">
        <f>IF($A33="", "", SUMIFS(TableGantt[Carga Diaria], TableGantt[Recurso Asignado], $A33, TableGantt[Fecha de Inicio], "&lt;=" &amp; B$1, TableGantt[Fecha de Fin], "&gt;" &amp; B$1))</f>
        <v/>
      </c>
      <c r="C33" s="12" t="str">
        <f>IF($A33="", "", SUMIFS(TableGantt[Carga Diaria], TableGantt[Recurso Asignado], $A33, TableGantt[Fecha de Inicio], "&lt;=" &amp; C$1, TableGantt[Fecha de Fin], "&gt;" &amp; C$1))</f>
        <v/>
      </c>
      <c r="D33" s="12" t="str">
        <f>IF($A33="", "", SUMIFS(TableGantt[Carga Diaria], TableGantt[Recurso Asignado], $A33, TableGantt[Fecha de Inicio], "&lt;=" &amp; D$1, TableGantt[Fecha de Fin], "&gt;" &amp; D$1))</f>
        <v/>
      </c>
      <c r="E33" s="12" t="str">
        <f>IF($A33="", "", SUMIFS(TableGantt[Carga Diaria], TableGantt[Recurso Asignado], $A33, TableGantt[Fecha de Inicio], "&lt;=" &amp; E$1, TableGantt[Fecha de Fin], "&gt;" &amp; E$1))</f>
        <v/>
      </c>
      <c r="F33" s="12" t="str">
        <f>IF($A33="", "", SUMIFS(TableGantt[Carga Diaria], TableGantt[Recurso Asignado], $A33, TableGantt[Fecha de Inicio], "&lt;=" &amp; F$1, TableGantt[Fecha de Fin], "&gt;" &amp; F$1))</f>
        <v/>
      </c>
      <c r="G33" s="12" t="str">
        <f>IF($A33="", "", SUMIFS(TableGantt[Carga Diaria], TableGantt[Recurso Asignado], $A33, TableGantt[Fecha de Inicio], "&lt;=" &amp; G$1, TableGantt[Fecha de Fin], "&gt;" &amp; G$1))</f>
        <v/>
      </c>
      <c r="H33" s="12" t="str">
        <f>IF($A33="", "", SUMIFS(TableGantt[Carga Diaria], TableGantt[Recurso Asignado], $A33, TableGantt[Fecha de Inicio], "&lt;=" &amp; H$1, TableGantt[Fecha de Fin], "&gt;" &amp; H$1))</f>
        <v/>
      </c>
      <c r="I33" s="12" t="str">
        <f>IF($A33="", "", SUMIFS(TableGantt[Carga Diaria], TableGantt[Recurso Asignado], $A33, TableGantt[Fecha de Inicio], "&lt;=" &amp; I$1, TableGantt[Fecha de Fin], "&gt;" &amp; I$1))</f>
        <v/>
      </c>
      <c r="J33" s="12" t="str">
        <f>IF($A33="", "", SUMIFS(TableGantt[Carga Diaria], TableGantt[Recurso Asignado], $A33, TableGantt[Fecha de Inicio], "&lt;=" &amp; J$1, TableGantt[Fecha de Fin], "&gt;" &amp; J$1))</f>
        <v/>
      </c>
      <c r="K33" s="12" t="str">
        <f>IF($A33="", "", SUMIFS(TableGantt[Carga Diaria], TableGantt[Recurso Asignado], $A33, TableGantt[Fecha de Inicio], "&lt;=" &amp; K$1, TableGantt[Fecha de Fin], "&gt;" &amp; K$1))</f>
        <v/>
      </c>
      <c r="L33" s="12" t="str">
        <f>IF($A33="", "", SUMIFS(TableGantt[Carga Diaria], TableGantt[Recurso Asignado], $A33, TableGantt[Fecha de Inicio], "&lt;=" &amp; L$1, TableGantt[Fecha de Fin], "&gt;" &amp; L$1))</f>
        <v/>
      </c>
      <c r="M33" s="12" t="str">
        <f>IF($A33="", "", SUMIFS(TableGantt[Carga Diaria], TableGantt[Recurso Asignado], $A33, TableGantt[Fecha de Inicio], "&lt;=" &amp; M$1, TableGantt[Fecha de Fin], "&gt;" &amp; M$1))</f>
        <v/>
      </c>
      <c r="N33" s="12" t="str">
        <f>IF($A33="", "", SUMIFS(TableGantt[Carga Diaria], TableGantt[Recurso Asignado], $A33, TableGantt[Fecha de Inicio], "&lt;=" &amp; N$1, TableGantt[Fecha de Fin], "&gt;" &amp; N$1))</f>
        <v/>
      </c>
      <c r="O33" s="12" t="str">
        <f>IF($A33="", "", SUMIFS(TableGantt[Carga Diaria], TableGantt[Recurso Asignado], $A33, TableGantt[Fecha de Inicio], "&lt;=" &amp; O$1, TableGantt[Fecha de Fin], "&gt;" &amp; O$1))</f>
        <v/>
      </c>
      <c r="P33" s="12" t="str">
        <f>IF($A33="", "", SUMIFS(TableGantt[Carga Diaria], TableGantt[Recurso Asignado], $A33, TableGantt[Fecha de Inicio], "&lt;=" &amp; P$1, TableGantt[Fecha de Fin], "&gt;" &amp; P$1))</f>
        <v/>
      </c>
      <c r="Q33" s="12" t="str">
        <f>IF($A33="", "", SUMIFS(TableGantt[Carga Diaria], TableGantt[Recurso Asignado], $A33, TableGantt[Fecha de Inicio], "&lt;=" &amp; Q$1, TableGantt[Fecha de Fin], "&gt;" &amp; Q$1))</f>
        <v/>
      </c>
      <c r="R33" s="12" t="str">
        <f>IF($A33="", "", SUMIFS(TableGantt[Carga Diaria], TableGantt[Recurso Asignado], $A33, TableGantt[Fecha de Inicio], "&lt;=" &amp; R$1, TableGantt[Fecha de Fin], "&gt;" &amp; R$1))</f>
        <v/>
      </c>
      <c r="S33" s="12" t="str">
        <f>IF($A33="", "", SUMIFS(TableGantt[Carga Diaria], TableGantt[Recurso Asignado], $A33, TableGantt[Fecha de Inicio], "&lt;=" &amp; S$1, TableGantt[Fecha de Fin], "&gt;" &amp; S$1))</f>
        <v/>
      </c>
      <c r="T33" s="12" t="str">
        <f>IF($A33="", "", SUMIFS(TableGantt[Carga Diaria], TableGantt[Recurso Asignado], $A33, TableGantt[Fecha de Inicio], "&lt;=" &amp; T$1, TableGantt[Fecha de Fin], "&gt;" &amp; T$1))</f>
        <v/>
      </c>
      <c r="U33" s="12" t="str">
        <f>IF($A33="", "", SUMIFS(TableGantt[Carga Diaria], TableGantt[Recurso Asignado], $A33, TableGantt[Fecha de Inicio], "&lt;=" &amp; U$1, TableGantt[Fecha de Fin], "&gt;" &amp; U$1))</f>
        <v/>
      </c>
      <c r="V33" s="12" t="str">
        <f>IF($A33="", "", SUMIFS(TableGantt[Carga Diaria], TableGantt[Recurso Asignado], $A33, TableGantt[Fecha de Inicio], "&lt;=" &amp; V$1, TableGantt[Fecha de Fin], "&gt;" &amp; V$1))</f>
        <v/>
      </c>
      <c r="W33" s="12" t="str">
        <f>IF($A33="", "", SUMIFS(TableGantt[Carga Diaria], TableGantt[Recurso Asignado], $A33, TableGantt[Fecha de Inicio], "&lt;=" &amp; W$1, TableGantt[Fecha de Fin], "&gt;" &amp; W$1))</f>
        <v/>
      </c>
      <c r="X33" s="12" t="str">
        <f>IF($A33="", "", SUMIFS(TableGantt[Carga Diaria], TableGantt[Recurso Asignado], $A33, TableGantt[Fecha de Inicio], "&lt;=" &amp; X$1, TableGantt[Fecha de Fin], "&gt;" &amp; X$1))</f>
        <v/>
      </c>
      <c r="Y33" s="12" t="str">
        <f>IF($A33="", "", SUMIFS(TableGantt[Carga Diaria], TableGantt[Recurso Asignado], $A33, TableGantt[Fecha de Inicio], "&lt;=" &amp; Y$1, TableGantt[Fecha de Fin], "&gt;" &amp; Y$1))</f>
        <v/>
      </c>
      <c r="Z33" s="12" t="str">
        <f>IF($A33="", "", SUMIFS(TableGantt[Carga Diaria], TableGantt[Recurso Asignado], $A33, TableGantt[Fecha de Inicio], "&lt;=" &amp; Z$1, TableGantt[Fecha de Fin], "&gt;" &amp; Z$1))</f>
        <v/>
      </c>
      <c r="AA33" s="12" t="str">
        <f>IF($A33="", "", SUMIFS(TableGantt[Carga Diaria], TableGantt[Recurso Asignado], $A33, TableGantt[Fecha de Inicio], "&lt;=" &amp; AA$1, TableGantt[Fecha de Fin], "&gt;" &amp; AA$1))</f>
        <v/>
      </c>
      <c r="AB33" s="12" t="str">
        <f>IF($A33="", "", SUMIFS(TableGantt[Carga Diaria], TableGantt[Recurso Asignado], $A33, TableGantt[Fecha de Inicio], "&lt;=" &amp; AB$1, TableGantt[Fecha de Fin], "&gt;" &amp; AB$1))</f>
        <v/>
      </c>
      <c r="AC33" s="12" t="str">
        <f>IF($A33="", "", SUMIFS(TableGantt[Carga Diaria], TableGantt[Recurso Asignado], $A33, TableGantt[Fecha de Inicio], "&lt;=" &amp; AC$1, TableGantt[Fecha de Fin], "&gt;" &amp; AC$1))</f>
        <v/>
      </c>
      <c r="AD33" s="12" t="str">
        <f>IF($A33="", "", SUMIFS(TableGantt[Carga Diaria], TableGantt[Recurso Asignado], $A33, TableGantt[Fecha de Inicio], "&lt;=" &amp; AD$1, TableGantt[Fecha de Fin], "&gt;" &amp; AD$1))</f>
        <v/>
      </c>
      <c r="AE33" s="12" t="str">
        <f>IF($A33="", "", SUMIFS(TableGantt[Carga Diaria], TableGantt[Recurso Asignado], $A33, TableGantt[Fecha de Inicio], "&lt;=" &amp; AE$1, TableGantt[Fecha de Fin], "&gt;" &amp; AE$1))</f>
        <v/>
      </c>
    </row>
    <row r="34" spans="1:31" x14ac:dyDescent="0.35">
      <c r="A34" s="12" t="str">
        <f>IFERROR(INDEX(TableRecursos[Nombre del Recurso], 33), "")</f>
        <v/>
      </c>
      <c r="B34" s="12" t="str">
        <f>IF($A34="", "", SUMIFS(TableGantt[Carga Diaria], TableGantt[Recurso Asignado], $A34, TableGantt[Fecha de Inicio], "&lt;=" &amp; B$1, TableGantt[Fecha de Fin], "&gt;" &amp; B$1))</f>
        <v/>
      </c>
      <c r="C34" s="12" t="str">
        <f>IF($A34="", "", SUMIFS(TableGantt[Carga Diaria], TableGantt[Recurso Asignado], $A34, TableGantt[Fecha de Inicio], "&lt;=" &amp; C$1, TableGantt[Fecha de Fin], "&gt;" &amp; C$1))</f>
        <v/>
      </c>
      <c r="D34" s="12" t="str">
        <f>IF($A34="", "", SUMIFS(TableGantt[Carga Diaria], TableGantt[Recurso Asignado], $A34, TableGantt[Fecha de Inicio], "&lt;=" &amp; D$1, TableGantt[Fecha de Fin], "&gt;" &amp; D$1))</f>
        <v/>
      </c>
      <c r="E34" s="12" t="str">
        <f>IF($A34="", "", SUMIFS(TableGantt[Carga Diaria], TableGantt[Recurso Asignado], $A34, TableGantt[Fecha de Inicio], "&lt;=" &amp; E$1, TableGantt[Fecha de Fin], "&gt;" &amp; E$1))</f>
        <v/>
      </c>
      <c r="F34" s="12" t="str">
        <f>IF($A34="", "", SUMIFS(TableGantt[Carga Diaria], TableGantt[Recurso Asignado], $A34, TableGantt[Fecha de Inicio], "&lt;=" &amp; F$1, TableGantt[Fecha de Fin], "&gt;" &amp; F$1))</f>
        <v/>
      </c>
      <c r="G34" s="12" t="str">
        <f>IF($A34="", "", SUMIFS(TableGantt[Carga Diaria], TableGantt[Recurso Asignado], $A34, TableGantt[Fecha de Inicio], "&lt;=" &amp; G$1, TableGantt[Fecha de Fin], "&gt;" &amp; G$1))</f>
        <v/>
      </c>
      <c r="H34" s="12" t="str">
        <f>IF($A34="", "", SUMIFS(TableGantt[Carga Diaria], TableGantt[Recurso Asignado], $A34, TableGantt[Fecha de Inicio], "&lt;=" &amp; H$1, TableGantt[Fecha de Fin], "&gt;" &amp; H$1))</f>
        <v/>
      </c>
      <c r="I34" s="12" t="str">
        <f>IF($A34="", "", SUMIFS(TableGantt[Carga Diaria], TableGantt[Recurso Asignado], $A34, TableGantt[Fecha de Inicio], "&lt;=" &amp; I$1, TableGantt[Fecha de Fin], "&gt;" &amp; I$1))</f>
        <v/>
      </c>
      <c r="J34" s="12" t="str">
        <f>IF($A34="", "", SUMIFS(TableGantt[Carga Diaria], TableGantt[Recurso Asignado], $A34, TableGantt[Fecha de Inicio], "&lt;=" &amp; J$1, TableGantt[Fecha de Fin], "&gt;" &amp; J$1))</f>
        <v/>
      </c>
      <c r="K34" s="12" t="str">
        <f>IF($A34="", "", SUMIFS(TableGantt[Carga Diaria], TableGantt[Recurso Asignado], $A34, TableGantt[Fecha de Inicio], "&lt;=" &amp; K$1, TableGantt[Fecha de Fin], "&gt;" &amp; K$1))</f>
        <v/>
      </c>
      <c r="L34" s="12" t="str">
        <f>IF($A34="", "", SUMIFS(TableGantt[Carga Diaria], TableGantt[Recurso Asignado], $A34, TableGantt[Fecha de Inicio], "&lt;=" &amp; L$1, TableGantt[Fecha de Fin], "&gt;" &amp; L$1))</f>
        <v/>
      </c>
      <c r="M34" s="12" t="str">
        <f>IF($A34="", "", SUMIFS(TableGantt[Carga Diaria], TableGantt[Recurso Asignado], $A34, TableGantt[Fecha de Inicio], "&lt;=" &amp; M$1, TableGantt[Fecha de Fin], "&gt;" &amp; M$1))</f>
        <v/>
      </c>
      <c r="N34" s="12" t="str">
        <f>IF($A34="", "", SUMIFS(TableGantt[Carga Diaria], TableGantt[Recurso Asignado], $A34, TableGantt[Fecha de Inicio], "&lt;=" &amp; N$1, TableGantt[Fecha de Fin], "&gt;" &amp; N$1))</f>
        <v/>
      </c>
      <c r="O34" s="12" t="str">
        <f>IF($A34="", "", SUMIFS(TableGantt[Carga Diaria], TableGantt[Recurso Asignado], $A34, TableGantt[Fecha de Inicio], "&lt;=" &amp; O$1, TableGantt[Fecha de Fin], "&gt;" &amp; O$1))</f>
        <v/>
      </c>
      <c r="P34" s="12" t="str">
        <f>IF($A34="", "", SUMIFS(TableGantt[Carga Diaria], TableGantt[Recurso Asignado], $A34, TableGantt[Fecha de Inicio], "&lt;=" &amp; P$1, TableGantt[Fecha de Fin], "&gt;" &amp; P$1))</f>
        <v/>
      </c>
      <c r="Q34" s="12" t="str">
        <f>IF($A34="", "", SUMIFS(TableGantt[Carga Diaria], TableGantt[Recurso Asignado], $A34, TableGantt[Fecha de Inicio], "&lt;=" &amp; Q$1, TableGantt[Fecha de Fin], "&gt;" &amp; Q$1))</f>
        <v/>
      </c>
      <c r="R34" s="12" t="str">
        <f>IF($A34="", "", SUMIFS(TableGantt[Carga Diaria], TableGantt[Recurso Asignado], $A34, TableGantt[Fecha de Inicio], "&lt;=" &amp; R$1, TableGantt[Fecha de Fin], "&gt;" &amp; R$1))</f>
        <v/>
      </c>
      <c r="S34" s="12" t="str">
        <f>IF($A34="", "", SUMIFS(TableGantt[Carga Diaria], TableGantt[Recurso Asignado], $A34, TableGantt[Fecha de Inicio], "&lt;=" &amp; S$1, TableGantt[Fecha de Fin], "&gt;" &amp; S$1))</f>
        <v/>
      </c>
      <c r="T34" s="12" t="str">
        <f>IF($A34="", "", SUMIFS(TableGantt[Carga Diaria], TableGantt[Recurso Asignado], $A34, TableGantt[Fecha de Inicio], "&lt;=" &amp; T$1, TableGantt[Fecha de Fin], "&gt;" &amp; T$1))</f>
        <v/>
      </c>
      <c r="U34" s="12" t="str">
        <f>IF($A34="", "", SUMIFS(TableGantt[Carga Diaria], TableGantt[Recurso Asignado], $A34, TableGantt[Fecha de Inicio], "&lt;=" &amp; U$1, TableGantt[Fecha de Fin], "&gt;" &amp; U$1))</f>
        <v/>
      </c>
      <c r="V34" s="12" t="str">
        <f>IF($A34="", "", SUMIFS(TableGantt[Carga Diaria], TableGantt[Recurso Asignado], $A34, TableGantt[Fecha de Inicio], "&lt;=" &amp; V$1, TableGantt[Fecha de Fin], "&gt;" &amp; V$1))</f>
        <v/>
      </c>
      <c r="W34" s="12" t="str">
        <f>IF($A34="", "", SUMIFS(TableGantt[Carga Diaria], TableGantt[Recurso Asignado], $A34, TableGantt[Fecha de Inicio], "&lt;=" &amp; W$1, TableGantt[Fecha de Fin], "&gt;" &amp; W$1))</f>
        <v/>
      </c>
      <c r="X34" s="12" t="str">
        <f>IF($A34="", "", SUMIFS(TableGantt[Carga Diaria], TableGantt[Recurso Asignado], $A34, TableGantt[Fecha de Inicio], "&lt;=" &amp; X$1, TableGantt[Fecha de Fin], "&gt;" &amp; X$1))</f>
        <v/>
      </c>
      <c r="Y34" s="12" t="str">
        <f>IF($A34="", "", SUMIFS(TableGantt[Carga Diaria], TableGantt[Recurso Asignado], $A34, TableGantt[Fecha de Inicio], "&lt;=" &amp; Y$1, TableGantt[Fecha de Fin], "&gt;" &amp; Y$1))</f>
        <v/>
      </c>
      <c r="Z34" s="12" t="str">
        <f>IF($A34="", "", SUMIFS(TableGantt[Carga Diaria], TableGantt[Recurso Asignado], $A34, TableGantt[Fecha de Inicio], "&lt;=" &amp; Z$1, TableGantt[Fecha de Fin], "&gt;" &amp; Z$1))</f>
        <v/>
      </c>
      <c r="AA34" s="12" t="str">
        <f>IF($A34="", "", SUMIFS(TableGantt[Carga Diaria], TableGantt[Recurso Asignado], $A34, TableGantt[Fecha de Inicio], "&lt;=" &amp; AA$1, TableGantt[Fecha de Fin], "&gt;" &amp; AA$1))</f>
        <v/>
      </c>
      <c r="AB34" s="12" t="str">
        <f>IF($A34="", "", SUMIFS(TableGantt[Carga Diaria], TableGantt[Recurso Asignado], $A34, TableGantt[Fecha de Inicio], "&lt;=" &amp; AB$1, TableGantt[Fecha de Fin], "&gt;" &amp; AB$1))</f>
        <v/>
      </c>
      <c r="AC34" s="12" t="str">
        <f>IF($A34="", "", SUMIFS(TableGantt[Carga Diaria], TableGantt[Recurso Asignado], $A34, TableGantt[Fecha de Inicio], "&lt;=" &amp; AC$1, TableGantt[Fecha de Fin], "&gt;" &amp; AC$1))</f>
        <v/>
      </c>
      <c r="AD34" s="12" t="str">
        <f>IF($A34="", "", SUMIFS(TableGantt[Carga Diaria], TableGantt[Recurso Asignado], $A34, TableGantt[Fecha de Inicio], "&lt;=" &amp; AD$1, TableGantt[Fecha de Fin], "&gt;" &amp; AD$1))</f>
        <v/>
      </c>
      <c r="AE34" s="12" t="str">
        <f>IF($A34="", "", SUMIFS(TableGantt[Carga Diaria], TableGantt[Recurso Asignado], $A34, TableGantt[Fecha de Inicio], "&lt;=" &amp; AE$1, TableGantt[Fecha de Fin], "&gt;" &amp; AE$1))</f>
        <v/>
      </c>
    </row>
    <row r="35" spans="1:31" x14ac:dyDescent="0.35">
      <c r="A35" s="12" t="str">
        <f>IFERROR(INDEX(TableRecursos[Nombre del Recurso], 34), "")</f>
        <v/>
      </c>
      <c r="B35" s="12" t="str">
        <f>IF($A35="", "", SUMIFS(TableGantt[Carga Diaria], TableGantt[Recurso Asignado], $A35, TableGantt[Fecha de Inicio], "&lt;=" &amp; B$1, TableGantt[Fecha de Fin], "&gt;" &amp; B$1))</f>
        <v/>
      </c>
      <c r="C35" s="12" t="str">
        <f>IF($A35="", "", SUMIFS(TableGantt[Carga Diaria], TableGantt[Recurso Asignado], $A35, TableGantt[Fecha de Inicio], "&lt;=" &amp; C$1, TableGantt[Fecha de Fin], "&gt;" &amp; C$1))</f>
        <v/>
      </c>
      <c r="D35" s="12" t="str">
        <f>IF($A35="", "", SUMIFS(TableGantt[Carga Diaria], TableGantt[Recurso Asignado], $A35, TableGantt[Fecha de Inicio], "&lt;=" &amp; D$1, TableGantt[Fecha de Fin], "&gt;" &amp; D$1))</f>
        <v/>
      </c>
      <c r="E35" s="12" t="str">
        <f>IF($A35="", "", SUMIFS(TableGantt[Carga Diaria], TableGantt[Recurso Asignado], $A35, TableGantt[Fecha de Inicio], "&lt;=" &amp; E$1, TableGantt[Fecha de Fin], "&gt;" &amp; E$1))</f>
        <v/>
      </c>
      <c r="F35" s="12" t="str">
        <f>IF($A35="", "", SUMIFS(TableGantt[Carga Diaria], TableGantt[Recurso Asignado], $A35, TableGantt[Fecha de Inicio], "&lt;=" &amp; F$1, TableGantt[Fecha de Fin], "&gt;" &amp; F$1))</f>
        <v/>
      </c>
      <c r="G35" s="12" t="str">
        <f>IF($A35="", "", SUMIFS(TableGantt[Carga Diaria], TableGantt[Recurso Asignado], $A35, TableGantt[Fecha de Inicio], "&lt;=" &amp; G$1, TableGantt[Fecha de Fin], "&gt;" &amp; G$1))</f>
        <v/>
      </c>
      <c r="H35" s="12" t="str">
        <f>IF($A35="", "", SUMIFS(TableGantt[Carga Diaria], TableGantt[Recurso Asignado], $A35, TableGantt[Fecha de Inicio], "&lt;=" &amp; H$1, TableGantt[Fecha de Fin], "&gt;" &amp; H$1))</f>
        <v/>
      </c>
      <c r="I35" s="12" t="str">
        <f>IF($A35="", "", SUMIFS(TableGantt[Carga Diaria], TableGantt[Recurso Asignado], $A35, TableGantt[Fecha de Inicio], "&lt;=" &amp; I$1, TableGantt[Fecha de Fin], "&gt;" &amp; I$1))</f>
        <v/>
      </c>
      <c r="J35" s="12" t="str">
        <f>IF($A35="", "", SUMIFS(TableGantt[Carga Diaria], TableGantt[Recurso Asignado], $A35, TableGantt[Fecha de Inicio], "&lt;=" &amp; J$1, TableGantt[Fecha de Fin], "&gt;" &amp; J$1))</f>
        <v/>
      </c>
      <c r="K35" s="12" t="str">
        <f>IF($A35="", "", SUMIFS(TableGantt[Carga Diaria], TableGantt[Recurso Asignado], $A35, TableGantt[Fecha de Inicio], "&lt;=" &amp; K$1, TableGantt[Fecha de Fin], "&gt;" &amp; K$1))</f>
        <v/>
      </c>
      <c r="L35" s="12" t="str">
        <f>IF($A35="", "", SUMIFS(TableGantt[Carga Diaria], TableGantt[Recurso Asignado], $A35, TableGantt[Fecha de Inicio], "&lt;=" &amp; L$1, TableGantt[Fecha de Fin], "&gt;" &amp; L$1))</f>
        <v/>
      </c>
      <c r="M35" s="12" t="str">
        <f>IF($A35="", "", SUMIFS(TableGantt[Carga Diaria], TableGantt[Recurso Asignado], $A35, TableGantt[Fecha de Inicio], "&lt;=" &amp; M$1, TableGantt[Fecha de Fin], "&gt;" &amp; M$1))</f>
        <v/>
      </c>
      <c r="N35" s="12" t="str">
        <f>IF($A35="", "", SUMIFS(TableGantt[Carga Diaria], TableGantt[Recurso Asignado], $A35, TableGantt[Fecha de Inicio], "&lt;=" &amp; N$1, TableGantt[Fecha de Fin], "&gt;" &amp; N$1))</f>
        <v/>
      </c>
      <c r="O35" s="12" t="str">
        <f>IF($A35="", "", SUMIFS(TableGantt[Carga Diaria], TableGantt[Recurso Asignado], $A35, TableGantt[Fecha de Inicio], "&lt;=" &amp; O$1, TableGantt[Fecha de Fin], "&gt;" &amp; O$1))</f>
        <v/>
      </c>
      <c r="P35" s="12" t="str">
        <f>IF($A35="", "", SUMIFS(TableGantt[Carga Diaria], TableGantt[Recurso Asignado], $A35, TableGantt[Fecha de Inicio], "&lt;=" &amp; P$1, TableGantt[Fecha de Fin], "&gt;" &amp; P$1))</f>
        <v/>
      </c>
      <c r="Q35" s="12" t="str">
        <f>IF($A35="", "", SUMIFS(TableGantt[Carga Diaria], TableGantt[Recurso Asignado], $A35, TableGantt[Fecha de Inicio], "&lt;=" &amp; Q$1, TableGantt[Fecha de Fin], "&gt;" &amp; Q$1))</f>
        <v/>
      </c>
      <c r="R35" s="12" t="str">
        <f>IF($A35="", "", SUMIFS(TableGantt[Carga Diaria], TableGantt[Recurso Asignado], $A35, TableGantt[Fecha de Inicio], "&lt;=" &amp; R$1, TableGantt[Fecha de Fin], "&gt;" &amp; R$1))</f>
        <v/>
      </c>
      <c r="S35" s="12" t="str">
        <f>IF($A35="", "", SUMIFS(TableGantt[Carga Diaria], TableGantt[Recurso Asignado], $A35, TableGantt[Fecha de Inicio], "&lt;=" &amp; S$1, TableGantt[Fecha de Fin], "&gt;" &amp; S$1))</f>
        <v/>
      </c>
      <c r="T35" s="12" t="str">
        <f>IF($A35="", "", SUMIFS(TableGantt[Carga Diaria], TableGantt[Recurso Asignado], $A35, TableGantt[Fecha de Inicio], "&lt;=" &amp; T$1, TableGantt[Fecha de Fin], "&gt;" &amp; T$1))</f>
        <v/>
      </c>
      <c r="U35" s="12" t="str">
        <f>IF($A35="", "", SUMIFS(TableGantt[Carga Diaria], TableGantt[Recurso Asignado], $A35, TableGantt[Fecha de Inicio], "&lt;=" &amp; U$1, TableGantt[Fecha de Fin], "&gt;" &amp; U$1))</f>
        <v/>
      </c>
      <c r="V35" s="12" t="str">
        <f>IF($A35="", "", SUMIFS(TableGantt[Carga Diaria], TableGantt[Recurso Asignado], $A35, TableGantt[Fecha de Inicio], "&lt;=" &amp; V$1, TableGantt[Fecha de Fin], "&gt;" &amp; V$1))</f>
        <v/>
      </c>
      <c r="W35" s="12" t="str">
        <f>IF($A35="", "", SUMIFS(TableGantt[Carga Diaria], TableGantt[Recurso Asignado], $A35, TableGantt[Fecha de Inicio], "&lt;=" &amp; W$1, TableGantt[Fecha de Fin], "&gt;" &amp; W$1))</f>
        <v/>
      </c>
      <c r="X35" s="12" t="str">
        <f>IF($A35="", "", SUMIFS(TableGantt[Carga Diaria], TableGantt[Recurso Asignado], $A35, TableGantt[Fecha de Inicio], "&lt;=" &amp; X$1, TableGantt[Fecha de Fin], "&gt;" &amp; X$1))</f>
        <v/>
      </c>
      <c r="Y35" s="12" t="str">
        <f>IF($A35="", "", SUMIFS(TableGantt[Carga Diaria], TableGantt[Recurso Asignado], $A35, TableGantt[Fecha de Inicio], "&lt;=" &amp; Y$1, TableGantt[Fecha de Fin], "&gt;" &amp; Y$1))</f>
        <v/>
      </c>
      <c r="Z35" s="12" t="str">
        <f>IF($A35="", "", SUMIFS(TableGantt[Carga Diaria], TableGantt[Recurso Asignado], $A35, TableGantt[Fecha de Inicio], "&lt;=" &amp; Z$1, TableGantt[Fecha de Fin], "&gt;" &amp; Z$1))</f>
        <v/>
      </c>
      <c r="AA35" s="12" t="str">
        <f>IF($A35="", "", SUMIFS(TableGantt[Carga Diaria], TableGantt[Recurso Asignado], $A35, TableGantt[Fecha de Inicio], "&lt;=" &amp; AA$1, TableGantt[Fecha de Fin], "&gt;" &amp; AA$1))</f>
        <v/>
      </c>
      <c r="AB35" s="12" t="str">
        <f>IF($A35="", "", SUMIFS(TableGantt[Carga Diaria], TableGantt[Recurso Asignado], $A35, TableGantt[Fecha de Inicio], "&lt;=" &amp; AB$1, TableGantt[Fecha de Fin], "&gt;" &amp; AB$1))</f>
        <v/>
      </c>
      <c r="AC35" s="12" t="str">
        <f>IF($A35="", "", SUMIFS(TableGantt[Carga Diaria], TableGantt[Recurso Asignado], $A35, TableGantt[Fecha de Inicio], "&lt;=" &amp; AC$1, TableGantt[Fecha de Fin], "&gt;" &amp; AC$1))</f>
        <v/>
      </c>
      <c r="AD35" s="12" t="str">
        <f>IF($A35="", "", SUMIFS(TableGantt[Carga Diaria], TableGantt[Recurso Asignado], $A35, TableGantt[Fecha de Inicio], "&lt;=" &amp; AD$1, TableGantt[Fecha de Fin], "&gt;" &amp; AD$1))</f>
        <v/>
      </c>
      <c r="AE35" s="12" t="str">
        <f>IF($A35="", "", SUMIFS(TableGantt[Carga Diaria], TableGantt[Recurso Asignado], $A35, TableGantt[Fecha de Inicio], "&lt;=" &amp; AE$1, TableGantt[Fecha de Fin], "&gt;" &amp; AE$1))</f>
        <v/>
      </c>
    </row>
    <row r="36" spans="1:31" x14ac:dyDescent="0.35">
      <c r="A36" s="12" t="str">
        <f>IFERROR(INDEX(TableRecursos[Nombre del Recurso], 35), "")</f>
        <v/>
      </c>
      <c r="B36" s="12" t="str">
        <f>IF($A36="", "", SUMIFS(TableGantt[Carga Diaria], TableGantt[Recurso Asignado], $A36, TableGantt[Fecha de Inicio], "&lt;=" &amp; B$1, TableGantt[Fecha de Fin], "&gt;" &amp; B$1))</f>
        <v/>
      </c>
      <c r="C36" s="12" t="str">
        <f>IF($A36="", "", SUMIFS(TableGantt[Carga Diaria], TableGantt[Recurso Asignado], $A36, TableGantt[Fecha de Inicio], "&lt;=" &amp; C$1, TableGantt[Fecha de Fin], "&gt;" &amp; C$1))</f>
        <v/>
      </c>
      <c r="D36" s="12" t="str">
        <f>IF($A36="", "", SUMIFS(TableGantt[Carga Diaria], TableGantt[Recurso Asignado], $A36, TableGantt[Fecha de Inicio], "&lt;=" &amp; D$1, TableGantt[Fecha de Fin], "&gt;" &amp; D$1))</f>
        <v/>
      </c>
      <c r="E36" s="12" t="str">
        <f>IF($A36="", "", SUMIFS(TableGantt[Carga Diaria], TableGantt[Recurso Asignado], $A36, TableGantt[Fecha de Inicio], "&lt;=" &amp; E$1, TableGantt[Fecha de Fin], "&gt;" &amp; E$1))</f>
        <v/>
      </c>
      <c r="F36" s="12" t="str">
        <f>IF($A36="", "", SUMIFS(TableGantt[Carga Diaria], TableGantt[Recurso Asignado], $A36, TableGantt[Fecha de Inicio], "&lt;=" &amp; F$1, TableGantt[Fecha de Fin], "&gt;" &amp; F$1))</f>
        <v/>
      </c>
      <c r="G36" s="12" t="str">
        <f>IF($A36="", "", SUMIFS(TableGantt[Carga Diaria], TableGantt[Recurso Asignado], $A36, TableGantt[Fecha de Inicio], "&lt;=" &amp; G$1, TableGantt[Fecha de Fin], "&gt;" &amp; G$1))</f>
        <v/>
      </c>
      <c r="H36" s="12" t="str">
        <f>IF($A36="", "", SUMIFS(TableGantt[Carga Diaria], TableGantt[Recurso Asignado], $A36, TableGantt[Fecha de Inicio], "&lt;=" &amp; H$1, TableGantt[Fecha de Fin], "&gt;" &amp; H$1))</f>
        <v/>
      </c>
      <c r="I36" s="12" t="str">
        <f>IF($A36="", "", SUMIFS(TableGantt[Carga Diaria], TableGantt[Recurso Asignado], $A36, TableGantt[Fecha de Inicio], "&lt;=" &amp; I$1, TableGantt[Fecha de Fin], "&gt;" &amp; I$1))</f>
        <v/>
      </c>
      <c r="J36" s="12" t="str">
        <f>IF($A36="", "", SUMIFS(TableGantt[Carga Diaria], TableGantt[Recurso Asignado], $A36, TableGantt[Fecha de Inicio], "&lt;=" &amp; J$1, TableGantt[Fecha de Fin], "&gt;" &amp; J$1))</f>
        <v/>
      </c>
      <c r="K36" s="12" t="str">
        <f>IF($A36="", "", SUMIFS(TableGantt[Carga Diaria], TableGantt[Recurso Asignado], $A36, TableGantt[Fecha de Inicio], "&lt;=" &amp; K$1, TableGantt[Fecha de Fin], "&gt;" &amp; K$1))</f>
        <v/>
      </c>
      <c r="L36" s="12" t="str">
        <f>IF($A36="", "", SUMIFS(TableGantt[Carga Diaria], TableGantt[Recurso Asignado], $A36, TableGantt[Fecha de Inicio], "&lt;=" &amp; L$1, TableGantt[Fecha de Fin], "&gt;" &amp; L$1))</f>
        <v/>
      </c>
      <c r="M36" s="12" t="str">
        <f>IF($A36="", "", SUMIFS(TableGantt[Carga Diaria], TableGantt[Recurso Asignado], $A36, TableGantt[Fecha de Inicio], "&lt;=" &amp; M$1, TableGantt[Fecha de Fin], "&gt;" &amp; M$1))</f>
        <v/>
      </c>
      <c r="N36" s="12" t="str">
        <f>IF($A36="", "", SUMIFS(TableGantt[Carga Diaria], TableGantt[Recurso Asignado], $A36, TableGantt[Fecha de Inicio], "&lt;=" &amp; N$1, TableGantt[Fecha de Fin], "&gt;" &amp; N$1))</f>
        <v/>
      </c>
      <c r="O36" s="12" t="str">
        <f>IF($A36="", "", SUMIFS(TableGantt[Carga Diaria], TableGantt[Recurso Asignado], $A36, TableGantt[Fecha de Inicio], "&lt;=" &amp; O$1, TableGantt[Fecha de Fin], "&gt;" &amp; O$1))</f>
        <v/>
      </c>
      <c r="P36" s="12" t="str">
        <f>IF($A36="", "", SUMIFS(TableGantt[Carga Diaria], TableGantt[Recurso Asignado], $A36, TableGantt[Fecha de Inicio], "&lt;=" &amp; P$1, TableGantt[Fecha de Fin], "&gt;" &amp; P$1))</f>
        <v/>
      </c>
      <c r="Q36" s="12" t="str">
        <f>IF($A36="", "", SUMIFS(TableGantt[Carga Diaria], TableGantt[Recurso Asignado], $A36, TableGantt[Fecha de Inicio], "&lt;=" &amp; Q$1, TableGantt[Fecha de Fin], "&gt;" &amp; Q$1))</f>
        <v/>
      </c>
      <c r="R36" s="12" t="str">
        <f>IF($A36="", "", SUMIFS(TableGantt[Carga Diaria], TableGantt[Recurso Asignado], $A36, TableGantt[Fecha de Inicio], "&lt;=" &amp; R$1, TableGantt[Fecha de Fin], "&gt;" &amp; R$1))</f>
        <v/>
      </c>
      <c r="S36" s="12" t="str">
        <f>IF($A36="", "", SUMIFS(TableGantt[Carga Diaria], TableGantt[Recurso Asignado], $A36, TableGantt[Fecha de Inicio], "&lt;=" &amp; S$1, TableGantt[Fecha de Fin], "&gt;" &amp; S$1))</f>
        <v/>
      </c>
      <c r="T36" s="12" t="str">
        <f>IF($A36="", "", SUMIFS(TableGantt[Carga Diaria], TableGantt[Recurso Asignado], $A36, TableGantt[Fecha de Inicio], "&lt;=" &amp; T$1, TableGantt[Fecha de Fin], "&gt;" &amp; T$1))</f>
        <v/>
      </c>
      <c r="U36" s="12" t="str">
        <f>IF($A36="", "", SUMIFS(TableGantt[Carga Diaria], TableGantt[Recurso Asignado], $A36, TableGantt[Fecha de Inicio], "&lt;=" &amp; U$1, TableGantt[Fecha de Fin], "&gt;" &amp; U$1))</f>
        <v/>
      </c>
      <c r="V36" s="12" t="str">
        <f>IF($A36="", "", SUMIFS(TableGantt[Carga Diaria], TableGantt[Recurso Asignado], $A36, TableGantt[Fecha de Inicio], "&lt;=" &amp; V$1, TableGantt[Fecha de Fin], "&gt;" &amp; V$1))</f>
        <v/>
      </c>
      <c r="W36" s="12" t="str">
        <f>IF($A36="", "", SUMIFS(TableGantt[Carga Diaria], TableGantt[Recurso Asignado], $A36, TableGantt[Fecha de Inicio], "&lt;=" &amp; W$1, TableGantt[Fecha de Fin], "&gt;" &amp; W$1))</f>
        <v/>
      </c>
      <c r="X36" s="12" t="str">
        <f>IF($A36="", "", SUMIFS(TableGantt[Carga Diaria], TableGantt[Recurso Asignado], $A36, TableGantt[Fecha de Inicio], "&lt;=" &amp; X$1, TableGantt[Fecha de Fin], "&gt;" &amp; X$1))</f>
        <v/>
      </c>
      <c r="Y36" s="12" t="str">
        <f>IF($A36="", "", SUMIFS(TableGantt[Carga Diaria], TableGantt[Recurso Asignado], $A36, TableGantt[Fecha de Inicio], "&lt;=" &amp; Y$1, TableGantt[Fecha de Fin], "&gt;" &amp; Y$1))</f>
        <v/>
      </c>
      <c r="Z36" s="12" t="str">
        <f>IF($A36="", "", SUMIFS(TableGantt[Carga Diaria], TableGantt[Recurso Asignado], $A36, TableGantt[Fecha de Inicio], "&lt;=" &amp; Z$1, TableGantt[Fecha de Fin], "&gt;" &amp; Z$1))</f>
        <v/>
      </c>
      <c r="AA36" s="12" t="str">
        <f>IF($A36="", "", SUMIFS(TableGantt[Carga Diaria], TableGantt[Recurso Asignado], $A36, TableGantt[Fecha de Inicio], "&lt;=" &amp; AA$1, TableGantt[Fecha de Fin], "&gt;" &amp; AA$1))</f>
        <v/>
      </c>
      <c r="AB36" s="12" t="str">
        <f>IF($A36="", "", SUMIFS(TableGantt[Carga Diaria], TableGantt[Recurso Asignado], $A36, TableGantt[Fecha de Inicio], "&lt;=" &amp; AB$1, TableGantt[Fecha de Fin], "&gt;" &amp; AB$1))</f>
        <v/>
      </c>
      <c r="AC36" s="12" t="str">
        <f>IF($A36="", "", SUMIFS(TableGantt[Carga Diaria], TableGantt[Recurso Asignado], $A36, TableGantt[Fecha de Inicio], "&lt;=" &amp; AC$1, TableGantt[Fecha de Fin], "&gt;" &amp; AC$1))</f>
        <v/>
      </c>
      <c r="AD36" s="12" t="str">
        <f>IF($A36="", "", SUMIFS(TableGantt[Carga Diaria], TableGantt[Recurso Asignado], $A36, TableGantt[Fecha de Inicio], "&lt;=" &amp; AD$1, TableGantt[Fecha de Fin], "&gt;" &amp; AD$1))</f>
        <v/>
      </c>
      <c r="AE36" s="12" t="str">
        <f>IF($A36="", "", SUMIFS(TableGantt[Carga Diaria], TableGantt[Recurso Asignado], $A36, TableGantt[Fecha de Inicio], "&lt;=" &amp; AE$1, TableGantt[Fecha de Fin], "&gt;" &amp; AE$1))</f>
        <v/>
      </c>
    </row>
    <row r="37" spans="1:31" x14ac:dyDescent="0.35">
      <c r="A37" s="12" t="str">
        <f>IFERROR(INDEX(TableRecursos[Nombre del Recurso], 36), "")</f>
        <v/>
      </c>
      <c r="B37" s="12" t="str">
        <f>IF($A37="", "", SUMIFS(TableGantt[Carga Diaria], TableGantt[Recurso Asignado], $A37, TableGantt[Fecha de Inicio], "&lt;=" &amp; B$1, TableGantt[Fecha de Fin], "&gt;" &amp; B$1))</f>
        <v/>
      </c>
      <c r="C37" s="12" t="str">
        <f>IF($A37="", "", SUMIFS(TableGantt[Carga Diaria], TableGantt[Recurso Asignado], $A37, TableGantt[Fecha de Inicio], "&lt;=" &amp; C$1, TableGantt[Fecha de Fin], "&gt;" &amp; C$1))</f>
        <v/>
      </c>
      <c r="D37" s="12" t="str">
        <f>IF($A37="", "", SUMIFS(TableGantt[Carga Diaria], TableGantt[Recurso Asignado], $A37, TableGantt[Fecha de Inicio], "&lt;=" &amp; D$1, TableGantt[Fecha de Fin], "&gt;" &amp; D$1))</f>
        <v/>
      </c>
      <c r="E37" s="12" t="str">
        <f>IF($A37="", "", SUMIFS(TableGantt[Carga Diaria], TableGantt[Recurso Asignado], $A37, TableGantt[Fecha de Inicio], "&lt;=" &amp; E$1, TableGantt[Fecha de Fin], "&gt;" &amp; E$1))</f>
        <v/>
      </c>
      <c r="F37" s="12" t="str">
        <f>IF($A37="", "", SUMIFS(TableGantt[Carga Diaria], TableGantt[Recurso Asignado], $A37, TableGantt[Fecha de Inicio], "&lt;=" &amp; F$1, TableGantt[Fecha de Fin], "&gt;" &amp; F$1))</f>
        <v/>
      </c>
      <c r="G37" s="12" t="str">
        <f>IF($A37="", "", SUMIFS(TableGantt[Carga Diaria], TableGantt[Recurso Asignado], $A37, TableGantt[Fecha de Inicio], "&lt;=" &amp; G$1, TableGantt[Fecha de Fin], "&gt;" &amp; G$1))</f>
        <v/>
      </c>
      <c r="H37" s="12" t="str">
        <f>IF($A37="", "", SUMIFS(TableGantt[Carga Diaria], TableGantt[Recurso Asignado], $A37, TableGantt[Fecha de Inicio], "&lt;=" &amp; H$1, TableGantt[Fecha de Fin], "&gt;" &amp; H$1))</f>
        <v/>
      </c>
      <c r="I37" s="12" t="str">
        <f>IF($A37="", "", SUMIFS(TableGantt[Carga Diaria], TableGantt[Recurso Asignado], $A37, TableGantt[Fecha de Inicio], "&lt;=" &amp; I$1, TableGantt[Fecha de Fin], "&gt;" &amp; I$1))</f>
        <v/>
      </c>
      <c r="J37" s="12" t="str">
        <f>IF($A37="", "", SUMIFS(TableGantt[Carga Diaria], TableGantt[Recurso Asignado], $A37, TableGantt[Fecha de Inicio], "&lt;=" &amp; J$1, TableGantt[Fecha de Fin], "&gt;" &amp; J$1))</f>
        <v/>
      </c>
      <c r="K37" s="12" t="str">
        <f>IF($A37="", "", SUMIFS(TableGantt[Carga Diaria], TableGantt[Recurso Asignado], $A37, TableGantt[Fecha de Inicio], "&lt;=" &amp; K$1, TableGantt[Fecha de Fin], "&gt;" &amp; K$1))</f>
        <v/>
      </c>
      <c r="L37" s="12" t="str">
        <f>IF($A37="", "", SUMIFS(TableGantt[Carga Diaria], TableGantt[Recurso Asignado], $A37, TableGantt[Fecha de Inicio], "&lt;=" &amp; L$1, TableGantt[Fecha de Fin], "&gt;" &amp; L$1))</f>
        <v/>
      </c>
      <c r="M37" s="12" t="str">
        <f>IF($A37="", "", SUMIFS(TableGantt[Carga Diaria], TableGantt[Recurso Asignado], $A37, TableGantt[Fecha de Inicio], "&lt;=" &amp; M$1, TableGantt[Fecha de Fin], "&gt;" &amp; M$1))</f>
        <v/>
      </c>
      <c r="N37" s="12" t="str">
        <f>IF($A37="", "", SUMIFS(TableGantt[Carga Diaria], TableGantt[Recurso Asignado], $A37, TableGantt[Fecha de Inicio], "&lt;=" &amp; N$1, TableGantt[Fecha de Fin], "&gt;" &amp; N$1))</f>
        <v/>
      </c>
      <c r="O37" s="12" t="str">
        <f>IF($A37="", "", SUMIFS(TableGantt[Carga Diaria], TableGantt[Recurso Asignado], $A37, TableGantt[Fecha de Inicio], "&lt;=" &amp; O$1, TableGantt[Fecha de Fin], "&gt;" &amp; O$1))</f>
        <v/>
      </c>
      <c r="P37" s="12" t="str">
        <f>IF($A37="", "", SUMIFS(TableGantt[Carga Diaria], TableGantt[Recurso Asignado], $A37, TableGantt[Fecha de Inicio], "&lt;=" &amp; P$1, TableGantt[Fecha de Fin], "&gt;" &amp; P$1))</f>
        <v/>
      </c>
      <c r="Q37" s="12" t="str">
        <f>IF($A37="", "", SUMIFS(TableGantt[Carga Diaria], TableGantt[Recurso Asignado], $A37, TableGantt[Fecha de Inicio], "&lt;=" &amp; Q$1, TableGantt[Fecha de Fin], "&gt;" &amp; Q$1))</f>
        <v/>
      </c>
      <c r="R37" s="12" t="str">
        <f>IF($A37="", "", SUMIFS(TableGantt[Carga Diaria], TableGantt[Recurso Asignado], $A37, TableGantt[Fecha de Inicio], "&lt;=" &amp; R$1, TableGantt[Fecha de Fin], "&gt;" &amp; R$1))</f>
        <v/>
      </c>
      <c r="S37" s="12" t="str">
        <f>IF($A37="", "", SUMIFS(TableGantt[Carga Diaria], TableGantt[Recurso Asignado], $A37, TableGantt[Fecha de Inicio], "&lt;=" &amp; S$1, TableGantt[Fecha de Fin], "&gt;" &amp; S$1))</f>
        <v/>
      </c>
      <c r="T37" s="12" t="str">
        <f>IF($A37="", "", SUMIFS(TableGantt[Carga Diaria], TableGantt[Recurso Asignado], $A37, TableGantt[Fecha de Inicio], "&lt;=" &amp; T$1, TableGantt[Fecha de Fin], "&gt;" &amp; T$1))</f>
        <v/>
      </c>
      <c r="U37" s="12" t="str">
        <f>IF($A37="", "", SUMIFS(TableGantt[Carga Diaria], TableGantt[Recurso Asignado], $A37, TableGantt[Fecha de Inicio], "&lt;=" &amp; U$1, TableGantt[Fecha de Fin], "&gt;" &amp; U$1))</f>
        <v/>
      </c>
      <c r="V37" s="12" t="str">
        <f>IF($A37="", "", SUMIFS(TableGantt[Carga Diaria], TableGantt[Recurso Asignado], $A37, TableGantt[Fecha de Inicio], "&lt;=" &amp; V$1, TableGantt[Fecha de Fin], "&gt;" &amp; V$1))</f>
        <v/>
      </c>
      <c r="W37" s="12" t="str">
        <f>IF($A37="", "", SUMIFS(TableGantt[Carga Diaria], TableGantt[Recurso Asignado], $A37, TableGantt[Fecha de Inicio], "&lt;=" &amp; W$1, TableGantt[Fecha de Fin], "&gt;" &amp; W$1))</f>
        <v/>
      </c>
      <c r="X37" s="12" t="str">
        <f>IF($A37="", "", SUMIFS(TableGantt[Carga Diaria], TableGantt[Recurso Asignado], $A37, TableGantt[Fecha de Inicio], "&lt;=" &amp; X$1, TableGantt[Fecha de Fin], "&gt;" &amp; X$1))</f>
        <v/>
      </c>
      <c r="Y37" s="12" t="str">
        <f>IF($A37="", "", SUMIFS(TableGantt[Carga Diaria], TableGantt[Recurso Asignado], $A37, TableGantt[Fecha de Inicio], "&lt;=" &amp; Y$1, TableGantt[Fecha de Fin], "&gt;" &amp; Y$1))</f>
        <v/>
      </c>
      <c r="Z37" s="12" t="str">
        <f>IF($A37="", "", SUMIFS(TableGantt[Carga Diaria], TableGantt[Recurso Asignado], $A37, TableGantt[Fecha de Inicio], "&lt;=" &amp; Z$1, TableGantt[Fecha de Fin], "&gt;" &amp; Z$1))</f>
        <v/>
      </c>
      <c r="AA37" s="12" t="str">
        <f>IF($A37="", "", SUMIFS(TableGantt[Carga Diaria], TableGantt[Recurso Asignado], $A37, TableGantt[Fecha de Inicio], "&lt;=" &amp; AA$1, TableGantt[Fecha de Fin], "&gt;" &amp; AA$1))</f>
        <v/>
      </c>
      <c r="AB37" s="12" t="str">
        <f>IF($A37="", "", SUMIFS(TableGantt[Carga Diaria], TableGantt[Recurso Asignado], $A37, TableGantt[Fecha de Inicio], "&lt;=" &amp; AB$1, TableGantt[Fecha de Fin], "&gt;" &amp; AB$1))</f>
        <v/>
      </c>
      <c r="AC37" s="12" t="str">
        <f>IF($A37="", "", SUMIFS(TableGantt[Carga Diaria], TableGantt[Recurso Asignado], $A37, TableGantt[Fecha de Inicio], "&lt;=" &amp; AC$1, TableGantt[Fecha de Fin], "&gt;" &amp; AC$1))</f>
        <v/>
      </c>
      <c r="AD37" s="12" t="str">
        <f>IF($A37="", "", SUMIFS(TableGantt[Carga Diaria], TableGantt[Recurso Asignado], $A37, TableGantt[Fecha de Inicio], "&lt;=" &amp; AD$1, TableGantt[Fecha de Fin], "&gt;" &amp; AD$1))</f>
        <v/>
      </c>
      <c r="AE37" s="12" t="str">
        <f>IF($A37="", "", SUMIFS(TableGantt[Carga Diaria], TableGantt[Recurso Asignado], $A37, TableGantt[Fecha de Inicio], "&lt;=" &amp; AE$1, TableGantt[Fecha de Fin], "&gt;" &amp; AE$1))</f>
        <v/>
      </c>
    </row>
    <row r="38" spans="1:31" x14ac:dyDescent="0.35">
      <c r="A38" s="12" t="str">
        <f>IFERROR(INDEX(TableRecursos[Nombre del Recurso], 37), "")</f>
        <v/>
      </c>
      <c r="B38" s="12" t="str">
        <f>IF($A38="", "", SUMIFS(TableGantt[Carga Diaria], TableGantt[Recurso Asignado], $A38, TableGantt[Fecha de Inicio], "&lt;=" &amp; B$1, TableGantt[Fecha de Fin], "&gt;" &amp; B$1))</f>
        <v/>
      </c>
      <c r="C38" s="12" t="str">
        <f>IF($A38="", "", SUMIFS(TableGantt[Carga Diaria], TableGantt[Recurso Asignado], $A38, TableGantt[Fecha de Inicio], "&lt;=" &amp; C$1, TableGantt[Fecha de Fin], "&gt;" &amp; C$1))</f>
        <v/>
      </c>
      <c r="D38" s="12" t="str">
        <f>IF($A38="", "", SUMIFS(TableGantt[Carga Diaria], TableGantt[Recurso Asignado], $A38, TableGantt[Fecha de Inicio], "&lt;=" &amp; D$1, TableGantt[Fecha de Fin], "&gt;" &amp; D$1))</f>
        <v/>
      </c>
      <c r="E38" s="12" t="str">
        <f>IF($A38="", "", SUMIFS(TableGantt[Carga Diaria], TableGantt[Recurso Asignado], $A38, TableGantt[Fecha de Inicio], "&lt;=" &amp; E$1, TableGantt[Fecha de Fin], "&gt;" &amp; E$1))</f>
        <v/>
      </c>
      <c r="F38" s="12" t="str">
        <f>IF($A38="", "", SUMIFS(TableGantt[Carga Diaria], TableGantt[Recurso Asignado], $A38, TableGantt[Fecha de Inicio], "&lt;=" &amp; F$1, TableGantt[Fecha de Fin], "&gt;" &amp; F$1))</f>
        <v/>
      </c>
      <c r="G38" s="12" t="str">
        <f>IF($A38="", "", SUMIFS(TableGantt[Carga Diaria], TableGantt[Recurso Asignado], $A38, TableGantt[Fecha de Inicio], "&lt;=" &amp; G$1, TableGantt[Fecha de Fin], "&gt;" &amp; G$1))</f>
        <v/>
      </c>
      <c r="H38" s="12" t="str">
        <f>IF($A38="", "", SUMIFS(TableGantt[Carga Diaria], TableGantt[Recurso Asignado], $A38, TableGantt[Fecha de Inicio], "&lt;=" &amp; H$1, TableGantt[Fecha de Fin], "&gt;" &amp; H$1))</f>
        <v/>
      </c>
      <c r="I38" s="12" t="str">
        <f>IF($A38="", "", SUMIFS(TableGantt[Carga Diaria], TableGantt[Recurso Asignado], $A38, TableGantt[Fecha de Inicio], "&lt;=" &amp; I$1, TableGantt[Fecha de Fin], "&gt;" &amp; I$1))</f>
        <v/>
      </c>
      <c r="J38" s="12" t="str">
        <f>IF($A38="", "", SUMIFS(TableGantt[Carga Diaria], TableGantt[Recurso Asignado], $A38, TableGantt[Fecha de Inicio], "&lt;=" &amp; J$1, TableGantt[Fecha de Fin], "&gt;" &amp; J$1))</f>
        <v/>
      </c>
      <c r="K38" s="12" t="str">
        <f>IF($A38="", "", SUMIFS(TableGantt[Carga Diaria], TableGantt[Recurso Asignado], $A38, TableGantt[Fecha de Inicio], "&lt;=" &amp; K$1, TableGantt[Fecha de Fin], "&gt;" &amp; K$1))</f>
        <v/>
      </c>
      <c r="L38" s="12" t="str">
        <f>IF($A38="", "", SUMIFS(TableGantt[Carga Diaria], TableGantt[Recurso Asignado], $A38, TableGantt[Fecha de Inicio], "&lt;=" &amp; L$1, TableGantt[Fecha de Fin], "&gt;" &amp; L$1))</f>
        <v/>
      </c>
      <c r="M38" s="12" t="str">
        <f>IF($A38="", "", SUMIFS(TableGantt[Carga Diaria], TableGantt[Recurso Asignado], $A38, TableGantt[Fecha de Inicio], "&lt;=" &amp; M$1, TableGantt[Fecha de Fin], "&gt;" &amp; M$1))</f>
        <v/>
      </c>
      <c r="N38" s="12" t="str">
        <f>IF($A38="", "", SUMIFS(TableGantt[Carga Diaria], TableGantt[Recurso Asignado], $A38, TableGantt[Fecha de Inicio], "&lt;=" &amp; N$1, TableGantt[Fecha de Fin], "&gt;" &amp; N$1))</f>
        <v/>
      </c>
      <c r="O38" s="12" t="str">
        <f>IF($A38="", "", SUMIFS(TableGantt[Carga Diaria], TableGantt[Recurso Asignado], $A38, TableGantt[Fecha de Inicio], "&lt;=" &amp; O$1, TableGantt[Fecha de Fin], "&gt;" &amp; O$1))</f>
        <v/>
      </c>
      <c r="P38" s="12" t="str">
        <f>IF($A38="", "", SUMIFS(TableGantt[Carga Diaria], TableGantt[Recurso Asignado], $A38, TableGantt[Fecha de Inicio], "&lt;=" &amp; P$1, TableGantt[Fecha de Fin], "&gt;" &amp; P$1))</f>
        <v/>
      </c>
      <c r="Q38" s="12" t="str">
        <f>IF($A38="", "", SUMIFS(TableGantt[Carga Diaria], TableGantt[Recurso Asignado], $A38, TableGantt[Fecha de Inicio], "&lt;=" &amp; Q$1, TableGantt[Fecha de Fin], "&gt;" &amp; Q$1))</f>
        <v/>
      </c>
      <c r="R38" s="12" t="str">
        <f>IF($A38="", "", SUMIFS(TableGantt[Carga Diaria], TableGantt[Recurso Asignado], $A38, TableGantt[Fecha de Inicio], "&lt;=" &amp; R$1, TableGantt[Fecha de Fin], "&gt;" &amp; R$1))</f>
        <v/>
      </c>
      <c r="S38" s="12" t="str">
        <f>IF($A38="", "", SUMIFS(TableGantt[Carga Diaria], TableGantt[Recurso Asignado], $A38, TableGantt[Fecha de Inicio], "&lt;=" &amp; S$1, TableGantt[Fecha de Fin], "&gt;" &amp; S$1))</f>
        <v/>
      </c>
      <c r="T38" s="12" t="str">
        <f>IF($A38="", "", SUMIFS(TableGantt[Carga Diaria], TableGantt[Recurso Asignado], $A38, TableGantt[Fecha de Inicio], "&lt;=" &amp; T$1, TableGantt[Fecha de Fin], "&gt;" &amp; T$1))</f>
        <v/>
      </c>
      <c r="U38" s="12" t="str">
        <f>IF($A38="", "", SUMIFS(TableGantt[Carga Diaria], TableGantt[Recurso Asignado], $A38, TableGantt[Fecha de Inicio], "&lt;=" &amp; U$1, TableGantt[Fecha de Fin], "&gt;" &amp; U$1))</f>
        <v/>
      </c>
      <c r="V38" s="12" t="str">
        <f>IF($A38="", "", SUMIFS(TableGantt[Carga Diaria], TableGantt[Recurso Asignado], $A38, TableGantt[Fecha de Inicio], "&lt;=" &amp; V$1, TableGantt[Fecha de Fin], "&gt;" &amp; V$1))</f>
        <v/>
      </c>
      <c r="W38" s="12" t="str">
        <f>IF($A38="", "", SUMIFS(TableGantt[Carga Diaria], TableGantt[Recurso Asignado], $A38, TableGantt[Fecha de Inicio], "&lt;=" &amp; W$1, TableGantt[Fecha de Fin], "&gt;" &amp; W$1))</f>
        <v/>
      </c>
      <c r="X38" s="12" t="str">
        <f>IF($A38="", "", SUMIFS(TableGantt[Carga Diaria], TableGantt[Recurso Asignado], $A38, TableGantt[Fecha de Inicio], "&lt;=" &amp; X$1, TableGantt[Fecha de Fin], "&gt;" &amp; X$1))</f>
        <v/>
      </c>
      <c r="Y38" s="12" t="str">
        <f>IF($A38="", "", SUMIFS(TableGantt[Carga Diaria], TableGantt[Recurso Asignado], $A38, TableGantt[Fecha de Inicio], "&lt;=" &amp; Y$1, TableGantt[Fecha de Fin], "&gt;" &amp; Y$1))</f>
        <v/>
      </c>
      <c r="Z38" s="12" t="str">
        <f>IF($A38="", "", SUMIFS(TableGantt[Carga Diaria], TableGantt[Recurso Asignado], $A38, TableGantt[Fecha de Inicio], "&lt;=" &amp; Z$1, TableGantt[Fecha de Fin], "&gt;" &amp; Z$1))</f>
        <v/>
      </c>
      <c r="AA38" s="12" t="str">
        <f>IF($A38="", "", SUMIFS(TableGantt[Carga Diaria], TableGantt[Recurso Asignado], $A38, TableGantt[Fecha de Inicio], "&lt;=" &amp; AA$1, TableGantt[Fecha de Fin], "&gt;" &amp; AA$1))</f>
        <v/>
      </c>
      <c r="AB38" s="12" t="str">
        <f>IF($A38="", "", SUMIFS(TableGantt[Carga Diaria], TableGantt[Recurso Asignado], $A38, TableGantt[Fecha de Inicio], "&lt;=" &amp; AB$1, TableGantt[Fecha de Fin], "&gt;" &amp; AB$1))</f>
        <v/>
      </c>
      <c r="AC38" s="12" t="str">
        <f>IF($A38="", "", SUMIFS(TableGantt[Carga Diaria], TableGantt[Recurso Asignado], $A38, TableGantt[Fecha de Inicio], "&lt;=" &amp; AC$1, TableGantt[Fecha de Fin], "&gt;" &amp; AC$1))</f>
        <v/>
      </c>
      <c r="AD38" s="12" t="str">
        <f>IF($A38="", "", SUMIFS(TableGantt[Carga Diaria], TableGantt[Recurso Asignado], $A38, TableGantt[Fecha de Inicio], "&lt;=" &amp; AD$1, TableGantt[Fecha de Fin], "&gt;" &amp; AD$1))</f>
        <v/>
      </c>
      <c r="AE38" s="12" t="str">
        <f>IF($A38="", "", SUMIFS(TableGantt[Carga Diaria], TableGantt[Recurso Asignado], $A38, TableGantt[Fecha de Inicio], "&lt;=" &amp; AE$1, TableGantt[Fecha de Fin], "&gt;" &amp; AE$1))</f>
        <v/>
      </c>
    </row>
    <row r="39" spans="1:31" x14ac:dyDescent="0.35">
      <c r="A39" s="12" t="str">
        <f>IFERROR(INDEX(TableRecursos[Nombre del Recurso], 38), "")</f>
        <v/>
      </c>
      <c r="B39" s="12" t="str">
        <f>IF($A39="", "", SUMIFS(TableGantt[Carga Diaria], TableGantt[Recurso Asignado], $A39, TableGantt[Fecha de Inicio], "&lt;=" &amp; B$1, TableGantt[Fecha de Fin], "&gt;" &amp; B$1))</f>
        <v/>
      </c>
      <c r="C39" s="12" t="str">
        <f>IF($A39="", "", SUMIFS(TableGantt[Carga Diaria], TableGantt[Recurso Asignado], $A39, TableGantt[Fecha de Inicio], "&lt;=" &amp; C$1, TableGantt[Fecha de Fin], "&gt;" &amp; C$1))</f>
        <v/>
      </c>
      <c r="D39" s="12" t="str">
        <f>IF($A39="", "", SUMIFS(TableGantt[Carga Diaria], TableGantt[Recurso Asignado], $A39, TableGantt[Fecha de Inicio], "&lt;=" &amp; D$1, TableGantt[Fecha de Fin], "&gt;" &amp; D$1))</f>
        <v/>
      </c>
      <c r="E39" s="12" t="str">
        <f>IF($A39="", "", SUMIFS(TableGantt[Carga Diaria], TableGantt[Recurso Asignado], $A39, TableGantt[Fecha de Inicio], "&lt;=" &amp; E$1, TableGantt[Fecha de Fin], "&gt;" &amp; E$1))</f>
        <v/>
      </c>
      <c r="F39" s="12" t="str">
        <f>IF($A39="", "", SUMIFS(TableGantt[Carga Diaria], TableGantt[Recurso Asignado], $A39, TableGantt[Fecha de Inicio], "&lt;=" &amp; F$1, TableGantt[Fecha de Fin], "&gt;" &amp; F$1))</f>
        <v/>
      </c>
      <c r="G39" s="12" t="str">
        <f>IF($A39="", "", SUMIFS(TableGantt[Carga Diaria], TableGantt[Recurso Asignado], $A39, TableGantt[Fecha de Inicio], "&lt;=" &amp; G$1, TableGantt[Fecha de Fin], "&gt;" &amp; G$1))</f>
        <v/>
      </c>
      <c r="H39" s="12" t="str">
        <f>IF($A39="", "", SUMIFS(TableGantt[Carga Diaria], TableGantt[Recurso Asignado], $A39, TableGantt[Fecha de Inicio], "&lt;=" &amp; H$1, TableGantt[Fecha de Fin], "&gt;" &amp; H$1))</f>
        <v/>
      </c>
      <c r="I39" s="12" t="str">
        <f>IF($A39="", "", SUMIFS(TableGantt[Carga Diaria], TableGantt[Recurso Asignado], $A39, TableGantt[Fecha de Inicio], "&lt;=" &amp; I$1, TableGantt[Fecha de Fin], "&gt;" &amp; I$1))</f>
        <v/>
      </c>
      <c r="J39" s="12" t="str">
        <f>IF($A39="", "", SUMIFS(TableGantt[Carga Diaria], TableGantt[Recurso Asignado], $A39, TableGantt[Fecha de Inicio], "&lt;=" &amp; J$1, TableGantt[Fecha de Fin], "&gt;" &amp; J$1))</f>
        <v/>
      </c>
      <c r="K39" s="12" t="str">
        <f>IF($A39="", "", SUMIFS(TableGantt[Carga Diaria], TableGantt[Recurso Asignado], $A39, TableGantt[Fecha de Inicio], "&lt;=" &amp; K$1, TableGantt[Fecha de Fin], "&gt;" &amp; K$1))</f>
        <v/>
      </c>
      <c r="L39" s="12" t="str">
        <f>IF($A39="", "", SUMIFS(TableGantt[Carga Diaria], TableGantt[Recurso Asignado], $A39, TableGantt[Fecha de Inicio], "&lt;=" &amp; L$1, TableGantt[Fecha de Fin], "&gt;" &amp; L$1))</f>
        <v/>
      </c>
      <c r="M39" s="12" t="str">
        <f>IF($A39="", "", SUMIFS(TableGantt[Carga Diaria], TableGantt[Recurso Asignado], $A39, TableGantt[Fecha de Inicio], "&lt;=" &amp; M$1, TableGantt[Fecha de Fin], "&gt;" &amp; M$1))</f>
        <v/>
      </c>
      <c r="N39" s="12" t="str">
        <f>IF($A39="", "", SUMIFS(TableGantt[Carga Diaria], TableGantt[Recurso Asignado], $A39, TableGantt[Fecha de Inicio], "&lt;=" &amp; N$1, TableGantt[Fecha de Fin], "&gt;" &amp; N$1))</f>
        <v/>
      </c>
      <c r="O39" s="12" t="str">
        <f>IF($A39="", "", SUMIFS(TableGantt[Carga Diaria], TableGantt[Recurso Asignado], $A39, TableGantt[Fecha de Inicio], "&lt;=" &amp; O$1, TableGantt[Fecha de Fin], "&gt;" &amp; O$1))</f>
        <v/>
      </c>
      <c r="P39" s="12" t="str">
        <f>IF($A39="", "", SUMIFS(TableGantt[Carga Diaria], TableGantt[Recurso Asignado], $A39, TableGantt[Fecha de Inicio], "&lt;=" &amp; P$1, TableGantt[Fecha de Fin], "&gt;" &amp; P$1))</f>
        <v/>
      </c>
      <c r="Q39" s="12" t="str">
        <f>IF($A39="", "", SUMIFS(TableGantt[Carga Diaria], TableGantt[Recurso Asignado], $A39, TableGantt[Fecha de Inicio], "&lt;=" &amp; Q$1, TableGantt[Fecha de Fin], "&gt;" &amp; Q$1))</f>
        <v/>
      </c>
      <c r="R39" s="12" t="str">
        <f>IF($A39="", "", SUMIFS(TableGantt[Carga Diaria], TableGantt[Recurso Asignado], $A39, TableGantt[Fecha de Inicio], "&lt;=" &amp; R$1, TableGantt[Fecha de Fin], "&gt;" &amp; R$1))</f>
        <v/>
      </c>
      <c r="S39" s="12" t="str">
        <f>IF($A39="", "", SUMIFS(TableGantt[Carga Diaria], TableGantt[Recurso Asignado], $A39, TableGantt[Fecha de Inicio], "&lt;=" &amp; S$1, TableGantt[Fecha de Fin], "&gt;" &amp; S$1))</f>
        <v/>
      </c>
      <c r="T39" s="12" t="str">
        <f>IF($A39="", "", SUMIFS(TableGantt[Carga Diaria], TableGantt[Recurso Asignado], $A39, TableGantt[Fecha de Inicio], "&lt;=" &amp; T$1, TableGantt[Fecha de Fin], "&gt;" &amp; T$1))</f>
        <v/>
      </c>
      <c r="U39" s="12" t="str">
        <f>IF($A39="", "", SUMIFS(TableGantt[Carga Diaria], TableGantt[Recurso Asignado], $A39, TableGantt[Fecha de Inicio], "&lt;=" &amp; U$1, TableGantt[Fecha de Fin], "&gt;" &amp; U$1))</f>
        <v/>
      </c>
      <c r="V39" s="12" t="str">
        <f>IF($A39="", "", SUMIFS(TableGantt[Carga Diaria], TableGantt[Recurso Asignado], $A39, TableGantt[Fecha de Inicio], "&lt;=" &amp; V$1, TableGantt[Fecha de Fin], "&gt;" &amp; V$1))</f>
        <v/>
      </c>
      <c r="W39" s="12" t="str">
        <f>IF($A39="", "", SUMIFS(TableGantt[Carga Diaria], TableGantt[Recurso Asignado], $A39, TableGantt[Fecha de Inicio], "&lt;=" &amp; W$1, TableGantt[Fecha de Fin], "&gt;" &amp; W$1))</f>
        <v/>
      </c>
      <c r="X39" s="12" t="str">
        <f>IF($A39="", "", SUMIFS(TableGantt[Carga Diaria], TableGantt[Recurso Asignado], $A39, TableGantt[Fecha de Inicio], "&lt;=" &amp; X$1, TableGantt[Fecha de Fin], "&gt;" &amp; X$1))</f>
        <v/>
      </c>
      <c r="Y39" s="12" t="str">
        <f>IF($A39="", "", SUMIFS(TableGantt[Carga Diaria], TableGantt[Recurso Asignado], $A39, TableGantt[Fecha de Inicio], "&lt;=" &amp; Y$1, TableGantt[Fecha de Fin], "&gt;" &amp; Y$1))</f>
        <v/>
      </c>
      <c r="Z39" s="12" t="str">
        <f>IF($A39="", "", SUMIFS(TableGantt[Carga Diaria], TableGantt[Recurso Asignado], $A39, TableGantt[Fecha de Inicio], "&lt;=" &amp; Z$1, TableGantt[Fecha de Fin], "&gt;" &amp; Z$1))</f>
        <v/>
      </c>
      <c r="AA39" s="12" t="str">
        <f>IF($A39="", "", SUMIFS(TableGantt[Carga Diaria], TableGantt[Recurso Asignado], $A39, TableGantt[Fecha de Inicio], "&lt;=" &amp; AA$1, TableGantt[Fecha de Fin], "&gt;" &amp; AA$1))</f>
        <v/>
      </c>
      <c r="AB39" s="12" t="str">
        <f>IF($A39="", "", SUMIFS(TableGantt[Carga Diaria], TableGantt[Recurso Asignado], $A39, TableGantt[Fecha de Inicio], "&lt;=" &amp; AB$1, TableGantt[Fecha de Fin], "&gt;" &amp; AB$1))</f>
        <v/>
      </c>
      <c r="AC39" s="12" t="str">
        <f>IF($A39="", "", SUMIFS(TableGantt[Carga Diaria], TableGantt[Recurso Asignado], $A39, TableGantt[Fecha de Inicio], "&lt;=" &amp; AC$1, TableGantt[Fecha de Fin], "&gt;" &amp; AC$1))</f>
        <v/>
      </c>
      <c r="AD39" s="12" t="str">
        <f>IF($A39="", "", SUMIFS(TableGantt[Carga Diaria], TableGantt[Recurso Asignado], $A39, TableGantt[Fecha de Inicio], "&lt;=" &amp; AD$1, TableGantt[Fecha de Fin], "&gt;" &amp; AD$1))</f>
        <v/>
      </c>
      <c r="AE39" s="12" t="str">
        <f>IF($A39="", "", SUMIFS(TableGantt[Carga Diaria], TableGantt[Recurso Asignado], $A39, TableGantt[Fecha de Inicio], "&lt;=" &amp; AE$1, TableGantt[Fecha de Fin], "&gt;" &amp; AE$1))</f>
        <v/>
      </c>
    </row>
    <row r="40" spans="1:31" x14ac:dyDescent="0.35">
      <c r="A40" s="12" t="str">
        <f>IFERROR(INDEX(TableRecursos[Nombre del Recurso], 39), "")</f>
        <v/>
      </c>
      <c r="B40" s="12" t="str">
        <f>IF($A40="", "", SUMIFS(TableGantt[Carga Diaria], TableGantt[Recurso Asignado], $A40, TableGantt[Fecha de Inicio], "&lt;=" &amp; B$1, TableGantt[Fecha de Fin], "&gt;" &amp; B$1))</f>
        <v/>
      </c>
      <c r="C40" s="12" t="str">
        <f>IF($A40="", "", SUMIFS(TableGantt[Carga Diaria], TableGantt[Recurso Asignado], $A40, TableGantt[Fecha de Inicio], "&lt;=" &amp; C$1, TableGantt[Fecha de Fin], "&gt;" &amp; C$1))</f>
        <v/>
      </c>
      <c r="D40" s="12" t="str">
        <f>IF($A40="", "", SUMIFS(TableGantt[Carga Diaria], TableGantt[Recurso Asignado], $A40, TableGantt[Fecha de Inicio], "&lt;=" &amp; D$1, TableGantt[Fecha de Fin], "&gt;" &amp; D$1))</f>
        <v/>
      </c>
      <c r="E40" s="12" t="str">
        <f>IF($A40="", "", SUMIFS(TableGantt[Carga Diaria], TableGantt[Recurso Asignado], $A40, TableGantt[Fecha de Inicio], "&lt;=" &amp; E$1, TableGantt[Fecha de Fin], "&gt;" &amp; E$1))</f>
        <v/>
      </c>
      <c r="F40" s="12" t="str">
        <f>IF($A40="", "", SUMIFS(TableGantt[Carga Diaria], TableGantt[Recurso Asignado], $A40, TableGantt[Fecha de Inicio], "&lt;=" &amp; F$1, TableGantt[Fecha de Fin], "&gt;" &amp; F$1))</f>
        <v/>
      </c>
      <c r="G40" s="12" t="str">
        <f>IF($A40="", "", SUMIFS(TableGantt[Carga Diaria], TableGantt[Recurso Asignado], $A40, TableGantt[Fecha de Inicio], "&lt;=" &amp; G$1, TableGantt[Fecha de Fin], "&gt;" &amp; G$1))</f>
        <v/>
      </c>
      <c r="H40" s="12" t="str">
        <f>IF($A40="", "", SUMIFS(TableGantt[Carga Diaria], TableGantt[Recurso Asignado], $A40, TableGantt[Fecha de Inicio], "&lt;=" &amp; H$1, TableGantt[Fecha de Fin], "&gt;" &amp; H$1))</f>
        <v/>
      </c>
      <c r="I40" s="12" t="str">
        <f>IF($A40="", "", SUMIFS(TableGantt[Carga Diaria], TableGantt[Recurso Asignado], $A40, TableGantt[Fecha de Inicio], "&lt;=" &amp; I$1, TableGantt[Fecha de Fin], "&gt;" &amp; I$1))</f>
        <v/>
      </c>
      <c r="J40" s="12" t="str">
        <f>IF($A40="", "", SUMIFS(TableGantt[Carga Diaria], TableGantt[Recurso Asignado], $A40, TableGantt[Fecha de Inicio], "&lt;=" &amp; J$1, TableGantt[Fecha de Fin], "&gt;" &amp; J$1))</f>
        <v/>
      </c>
      <c r="K40" s="12" t="str">
        <f>IF($A40="", "", SUMIFS(TableGantt[Carga Diaria], TableGantt[Recurso Asignado], $A40, TableGantt[Fecha de Inicio], "&lt;=" &amp; K$1, TableGantt[Fecha de Fin], "&gt;" &amp; K$1))</f>
        <v/>
      </c>
      <c r="L40" s="12" t="str">
        <f>IF($A40="", "", SUMIFS(TableGantt[Carga Diaria], TableGantt[Recurso Asignado], $A40, TableGantt[Fecha de Inicio], "&lt;=" &amp; L$1, TableGantt[Fecha de Fin], "&gt;" &amp; L$1))</f>
        <v/>
      </c>
      <c r="M40" s="12" t="str">
        <f>IF($A40="", "", SUMIFS(TableGantt[Carga Diaria], TableGantt[Recurso Asignado], $A40, TableGantt[Fecha de Inicio], "&lt;=" &amp; M$1, TableGantt[Fecha de Fin], "&gt;" &amp; M$1))</f>
        <v/>
      </c>
      <c r="N40" s="12" t="str">
        <f>IF($A40="", "", SUMIFS(TableGantt[Carga Diaria], TableGantt[Recurso Asignado], $A40, TableGantt[Fecha de Inicio], "&lt;=" &amp; N$1, TableGantt[Fecha de Fin], "&gt;" &amp; N$1))</f>
        <v/>
      </c>
      <c r="O40" s="12" t="str">
        <f>IF($A40="", "", SUMIFS(TableGantt[Carga Diaria], TableGantt[Recurso Asignado], $A40, TableGantt[Fecha de Inicio], "&lt;=" &amp; O$1, TableGantt[Fecha de Fin], "&gt;" &amp; O$1))</f>
        <v/>
      </c>
      <c r="P40" s="12" t="str">
        <f>IF($A40="", "", SUMIFS(TableGantt[Carga Diaria], TableGantt[Recurso Asignado], $A40, TableGantt[Fecha de Inicio], "&lt;=" &amp; P$1, TableGantt[Fecha de Fin], "&gt;" &amp; P$1))</f>
        <v/>
      </c>
      <c r="Q40" s="12" t="str">
        <f>IF($A40="", "", SUMIFS(TableGantt[Carga Diaria], TableGantt[Recurso Asignado], $A40, TableGantt[Fecha de Inicio], "&lt;=" &amp; Q$1, TableGantt[Fecha de Fin], "&gt;" &amp; Q$1))</f>
        <v/>
      </c>
      <c r="R40" s="12" t="str">
        <f>IF($A40="", "", SUMIFS(TableGantt[Carga Diaria], TableGantt[Recurso Asignado], $A40, TableGantt[Fecha de Inicio], "&lt;=" &amp; R$1, TableGantt[Fecha de Fin], "&gt;" &amp; R$1))</f>
        <v/>
      </c>
      <c r="S40" s="12" t="str">
        <f>IF($A40="", "", SUMIFS(TableGantt[Carga Diaria], TableGantt[Recurso Asignado], $A40, TableGantt[Fecha de Inicio], "&lt;=" &amp; S$1, TableGantt[Fecha de Fin], "&gt;" &amp; S$1))</f>
        <v/>
      </c>
      <c r="T40" s="12" t="str">
        <f>IF($A40="", "", SUMIFS(TableGantt[Carga Diaria], TableGantt[Recurso Asignado], $A40, TableGantt[Fecha de Inicio], "&lt;=" &amp; T$1, TableGantt[Fecha de Fin], "&gt;" &amp; T$1))</f>
        <v/>
      </c>
      <c r="U40" s="12" t="str">
        <f>IF($A40="", "", SUMIFS(TableGantt[Carga Diaria], TableGantt[Recurso Asignado], $A40, TableGantt[Fecha de Inicio], "&lt;=" &amp; U$1, TableGantt[Fecha de Fin], "&gt;" &amp; U$1))</f>
        <v/>
      </c>
      <c r="V40" s="12" t="str">
        <f>IF($A40="", "", SUMIFS(TableGantt[Carga Diaria], TableGantt[Recurso Asignado], $A40, TableGantt[Fecha de Inicio], "&lt;=" &amp; V$1, TableGantt[Fecha de Fin], "&gt;" &amp; V$1))</f>
        <v/>
      </c>
      <c r="W40" s="12" t="str">
        <f>IF($A40="", "", SUMIFS(TableGantt[Carga Diaria], TableGantt[Recurso Asignado], $A40, TableGantt[Fecha de Inicio], "&lt;=" &amp; W$1, TableGantt[Fecha de Fin], "&gt;" &amp; W$1))</f>
        <v/>
      </c>
      <c r="X40" s="12" t="str">
        <f>IF($A40="", "", SUMIFS(TableGantt[Carga Diaria], TableGantt[Recurso Asignado], $A40, TableGantt[Fecha de Inicio], "&lt;=" &amp; X$1, TableGantt[Fecha de Fin], "&gt;" &amp; X$1))</f>
        <v/>
      </c>
      <c r="Y40" s="12" t="str">
        <f>IF($A40="", "", SUMIFS(TableGantt[Carga Diaria], TableGantt[Recurso Asignado], $A40, TableGantt[Fecha de Inicio], "&lt;=" &amp; Y$1, TableGantt[Fecha de Fin], "&gt;" &amp; Y$1))</f>
        <v/>
      </c>
      <c r="Z40" s="12" t="str">
        <f>IF($A40="", "", SUMIFS(TableGantt[Carga Diaria], TableGantt[Recurso Asignado], $A40, TableGantt[Fecha de Inicio], "&lt;=" &amp; Z$1, TableGantt[Fecha de Fin], "&gt;" &amp; Z$1))</f>
        <v/>
      </c>
      <c r="AA40" s="12" t="str">
        <f>IF($A40="", "", SUMIFS(TableGantt[Carga Diaria], TableGantt[Recurso Asignado], $A40, TableGantt[Fecha de Inicio], "&lt;=" &amp; AA$1, TableGantt[Fecha de Fin], "&gt;" &amp; AA$1))</f>
        <v/>
      </c>
      <c r="AB40" s="12" t="str">
        <f>IF($A40="", "", SUMIFS(TableGantt[Carga Diaria], TableGantt[Recurso Asignado], $A40, TableGantt[Fecha de Inicio], "&lt;=" &amp; AB$1, TableGantt[Fecha de Fin], "&gt;" &amp; AB$1))</f>
        <v/>
      </c>
      <c r="AC40" s="12" t="str">
        <f>IF($A40="", "", SUMIFS(TableGantt[Carga Diaria], TableGantt[Recurso Asignado], $A40, TableGantt[Fecha de Inicio], "&lt;=" &amp; AC$1, TableGantt[Fecha de Fin], "&gt;" &amp; AC$1))</f>
        <v/>
      </c>
      <c r="AD40" s="12" t="str">
        <f>IF($A40="", "", SUMIFS(TableGantt[Carga Diaria], TableGantt[Recurso Asignado], $A40, TableGantt[Fecha de Inicio], "&lt;=" &amp; AD$1, TableGantt[Fecha de Fin], "&gt;" &amp; AD$1))</f>
        <v/>
      </c>
      <c r="AE40" s="12" t="str">
        <f>IF($A40="", "", SUMIFS(TableGantt[Carga Diaria], TableGantt[Recurso Asignado], $A40, TableGantt[Fecha de Inicio], "&lt;=" &amp; AE$1, TableGantt[Fecha de Fin], "&gt;" &amp; AE$1))</f>
        <v/>
      </c>
    </row>
    <row r="41" spans="1:31" x14ac:dyDescent="0.35">
      <c r="A41" s="12" t="str">
        <f>IFERROR(INDEX(TableRecursos[Nombre del Recurso], 40), "")</f>
        <v/>
      </c>
      <c r="B41" s="12" t="str">
        <f>IF($A41="", "", SUMIFS(TableGantt[Carga Diaria], TableGantt[Recurso Asignado], $A41, TableGantt[Fecha de Inicio], "&lt;=" &amp; B$1, TableGantt[Fecha de Fin], "&gt;" &amp; B$1))</f>
        <v/>
      </c>
      <c r="C41" s="12" t="str">
        <f>IF($A41="", "", SUMIFS(TableGantt[Carga Diaria], TableGantt[Recurso Asignado], $A41, TableGantt[Fecha de Inicio], "&lt;=" &amp; C$1, TableGantt[Fecha de Fin], "&gt;" &amp; C$1))</f>
        <v/>
      </c>
      <c r="D41" s="12" t="str">
        <f>IF($A41="", "", SUMIFS(TableGantt[Carga Diaria], TableGantt[Recurso Asignado], $A41, TableGantt[Fecha de Inicio], "&lt;=" &amp; D$1, TableGantt[Fecha de Fin], "&gt;" &amp; D$1))</f>
        <v/>
      </c>
      <c r="E41" s="12" t="str">
        <f>IF($A41="", "", SUMIFS(TableGantt[Carga Diaria], TableGantt[Recurso Asignado], $A41, TableGantt[Fecha de Inicio], "&lt;=" &amp; E$1, TableGantt[Fecha de Fin], "&gt;" &amp; E$1))</f>
        <v/>
      </c>
      <c r="F41" s="12" t="str">
        <f>IF($A41="", "", SUMIFS(TableGantt[Carga Diaria], TableGantt[Recurso Asignado], $A41, TableGantt[Fecha de Inicio], "&lt;=" &amp; F$1, TableGantt[Fecha de Fin], "&gt;" &amp; F$1))</f>
        <v/>
      </c>
      <c r="G41" s="12" t="str">
        <f>IF($A41="", "", SUMIFS(TableGantt[Carga Diaria], TableGantt[Recurso Asignado], $A41, TableGantt[Fecha de Inicio], "&lt;=" &amp; G$1, TableGantt[Fecha de Fin], "&gt;" &amp; G$1))</f>
        <v/>
      </c>
      <c r="H41" s="12" t="str">
        <f>IF($A41="", "", SUMIFS(TableGantt[Carga Diaria], TableGantt[Recurso Asignado], $A41, TableGantt[Fecha de Inicio], "&lt;=" &amp; H$1, TableGantt[Fecha de Fin], "&gt;" &amp; H$1))</f>
        <v/>
      </c>
      <c r="I41" s="12" t="str">
        <f>IF($A41="", "", SUMIFS(TableGantt[Carga Diaria], TableGantt[Recurso Asignado], $A41, TableGantt[Fecha de Inicio], "&lt;=" &amp; I$1, TableGantt[Fecha de Fin], "&gt;" &amp; I$1))</f>
        <v/>
      </c>
      <c r="J41" s="12" t="str">
        <f>IF($A41="", "", SUMIFS(TableGantt[Carga Diaria], TableGantt[Recurso Asignado], $A41, TableGantt[Fecha de Inicio], "&lt;=" &amp; J$1, TableGantt[Fecha de Fin], "&gt;" &amp; J$1))</f>
        <v/>
      </c>
      <c r="K41" s="12" t="str">
        <f>IF($A41="", "", SUMIFS(TableGantt[Carga Diaria], TableGantt[Recurso Asignado], $A41, TableGantt[Fecha de Inicio], "&lt;=" &amp; K$1, TableGantt[Fecha de Fin], "&gt;" &amp; K$1))</f>
        <v/>
      </c>
      <c r="L41" s="12" t="str">
        <f>IF($A41="", "", SUMIFS(TableGantt[Carga Diaria], TableGantt[Recurso Asignado], $A41, TableGantt[Fecha de Inicio], "&lt;=" &amp; L$1, TableGantt[Fecha de Fin], "&gt;" &amp; L$1))</f>
        <v/>
      </c>
      <c r="M41" s="12" t="str">
        <f>IF($A41="", "", SUMIFS(TableGantt[Carga Diaria], TableGantt[Recurso Asignado], $A41, TableGantt[Fecha de Inicio], "&lt;=" &amp; M$1, TableGantt[Fecha de Fin], "&gt;" &amp; M$1))</f>
        <v/>
      </c>
      <c r="N41" s="12" t="str">
        <f>IF($A41="", "", SUMIFS(TableGantt[Carga Diaria], TableGantt[Recurso Asignado], $A41, TableGantt[Fecha de Inicio], "&lt;=" &amp; N$1, TableGantt[Fecha de Fin], "&gt;" &amp; N$1))</f>
        <v/>
      </c>
      <c r="O41" s="12" t="str">
        <f>IF($A41="", "", SUMIFS(TableGantt[Carga Diaria], TableGantt[Recurso Asignado], $A41, TableGantt[Fecha de Inicio], "&lt;=" &amp; O$1, TableGantt[Fecha de Fin], "&gt;" &amp; O$1))</f>
        <v/>
      </c>
      <c r="P41" s="12" t="str">
        <f>IF($A41="", "", SUMIFS(TableGantt[Carga Diaria], TableGantt[Recurso Asignado], $A41, TableGantt[Fecha de Inicio], "&lt;=" &amp; P$1, TableGantt[Fecha de Fin], "&gt;" &amp; P$1))</f>
        <v/>
      </c>
      <c r="Q41" s="12" t="str">
        <f>IF($A41="", "", SUMIFS(TableGantt[Carga Diaria], TableGantt[Recurso Asignado], $A41, TableGantt[Fecha de Inicio], "&lt;=" &amp; Q$1, TableGantt[Fecha de Fin], "&gt;" &amp; Q$1))</f>
        <v/>
      </c>
      <c r="R41" s="12" t="str">
        <f>IF($A41="", "", SUMIFS(TableGantt[Carga Diaria], TableGantt[Recurso Asignado], $A41, TableGantt[Fecha de Inicio], "&lt;=" &amp; R$1, TableGantt[Fecha de Fin], "&gt;" &amp; R$1))</f>
        <v/>
      </c>
      <c r="S41" s="12" t="str">
        <f>IF($A41="", "", SUMIFS(TableGantt[Carga Diaria], TableGantt[Recurso Asignado], $A41, TableGantt[Fecha de Inicio], "&lt;=" &amp; S$1, TableGantt[Fecha de Fin], "&gt;" &amp; S$1))</f>
        <v/>
      </c>
      <c r="T41" s="12" t="str">
        <f>IF($A41="", "", SUMIFS(TableGantt[Carga Diaria], TableGantt[Recurso Asignado], $A41, TableGantt[Fecha de Inicio], "&lt;=" &amp; T$1, TableGantt[Fecha de Fin], "&gt;" &amp; T$1))</f>
        <v/>
      </c>
      <c r="U41" s="12" t="str">
        <f>IF($A41="", "", SUMIFS(TableGantt[Carga Diaria], TableGantt[Recurso Asignado], $A41, TableGantt[Fecha de Inicio], "&lt;=" &amp; U$1, TableGantt[Fecha de Fin], "&gt;" &amp; U$1))</f>
        <v/>
      </c>
      <c r="V41" s="12" t="str">
        <f>IF($A41="", "", SUMIFS(TableGantt[Carga Diaria], TableGantt[Recurso Asignado], $A41, TableGantt[Fecha de Inicio], "&lt;=" &amp; V$1, TableGantt[Fecha de Fin], "&gt;" &amp; V$1))</f>
        <v/>
      </c>
      <c r="W41" s="12" t="str">
        <f>IF($A41="", "", SUMIFS(TableGantt[Carga Diaria], TableGantt[Recurso Asignado], $A41, TableGantt[Fecha de Inicio], "&lt;=" &amp; W$1, TableGantt[Fecha de Fin], "&gt;" &amp; W$1))</f>
        <v/>
      </c>
      <c r="X41" s="12" t="str">
        <f>IF($A41="", "", SUMIFS(TableGantt[Carga Diaria], TableGantt[Recurso Asignado], $A41, TableGantt[Fecha de Inicio], "&lt;=" &amp; X$1, TableGantt[Fecha de Fin], "&gt;" &amp; X$1))</f>
        <v/>
      </c>
      <c r="Y41" s="12" t="str">
        <f>IF($A41="", "", SUMIFS(TableGantt[Carga Diaria], TableGantt[Recurso Asignado], $A41, TableGantt[Fecha de Inicio], "&lt;=" &amp; Y$1, TableGantt[Fecha de Fin], "&gt;" &amp; Y$1))</f>
        <v/>
      </c>
      <c r="Z41" s="12" t="str">
        <f>IF($A41="", "", SUMIFS(TableGantt[Carga Diaria], TableGantt[Recurso Asignado], $A41, TableGantt[Fecha de Inicio], "&lt;=" &amp; Z$1, TableGantt[Fecha de Fin], "&gt;" &amp; Z$1))</f>
        <v/>
      </c>
      <c r="AA41" s="12" t="str">
        <f>IF($A41="", "", SUMIFS(TableGantt[Carga Diaria], TableGantt[Recurso Asignado], $A41, TableGantt[Fecha de Inicio], "&lt;=" &amp; AA$1, TableGantt[Fecha de Fin], "&gt;" &amp; AA$1))</f>
        <v/>
      </c>
      <c r="AB41" s="12" t="str">
        <f>IF($A41="", "", SUMIFS(TableGantt[Carga Diaria], TableGantt[Recurso Asignado], $A41, TableGantt[Fecha de Inicio], "&lt;=" &amp; AB$1, TableGantt[Fecha de Fin], "&gt;" &amp; AB$1))</f>
        <v/>
      </c>
      <c r="AC41" s="12" t="str">
        <f>IF($A41="", "", SUMIFS(TableGantt[Carga Diaria], TableGantt[Recurso Asignado], $A41, TableGantt[Fecha de Inicio], "&lt;=" &amp; AC$1, TableGantt[Fecha de Fin], "&gt;" &amp; AC$1))</f>
        <v/>
      </c>
      <c r="AD41" s="12" t="str">
        <f>IF($A41="", "", SUMIFS(TableGantt[Carga Diaria], TableGantt[Recurso Asignado], $A41, TableGantt[Fecha de Inicio], "&lt;=" &amp; AD$1, TableGantt[Fecha de Fin], "&gt;" &amp; AD$1))</f>
        <v/>
      </c>
      <c r="AE41" s="12" t="str">
        <f>IF($A41="", "", SUMIFS(TableGantt[Carga Diaria], TableGantt[Recurso Asignado], $A41, TableGantt[Fecha de Inicio], "&lt;=" &amp; AE$1, TableGantt[Fecha de Fin], "&gt;" &amp; AE$1))</f>
        <v/>
      </c>
    </row>
    <row r="42" spans="1:31" x14ac:dyDescent="0.35">
      <c r="A42" s="12" t="str">
        <f>IFERROR(INDEX(TableRecursos[Nombre del Recurso], 41), "")</f>
        <v/>
      </c>
      <c r="B42" s="12" t="str">
        <f>IF($A42="", "", SUMIFS(TableGantt[Carga Diaria], TableGantt[Recurso Asignado], $A42, TableGantt[Fecha de Inicio], "&lt;=" &amp; B$1, TableGantt[Fecha de Fin], "&gt;" &amp; B$1))</f>
        <v/>
      </c>
      <c r="C42" s="12" t="str">
        <f>IF($A42="", "", SUMIFS(TableGantt[Carga Diaria], TableGantt[Recurso Asignado], $A42, TableGantt[Fecha de Inicio], "&lt;=" &amp; C$1, TableGantt[Fecha de Fin], "&gt;" &amp; C$1))</f>
        <v/>
      </c>
      <c r="D42" s="12" t="str">
        <f>IF($A42="", "", SUMIFS(TableGantt[Carga Diaria], TableGantt[Recurso Asignado], $A42, TableGantt[Fecha de Inicio], "&lt;=" &amp; D$1, TableGantt[Fecha de Fin], "&gt;" &amp; D$1))</f>
        <v/>
      </c>
      <c r="E42" s="12" t="str">
        <f>IF($A42="", "", SUMIFS(TableGantt[Carga Diaria], TableGantt[Recurso Asignado], $A42, TableGantt[Fecha de Inicio], "&lt;=" &amp; E$1, TableGantt[Fecha de Fin], "&gt;" &amp; E$1))</f>
        <v/>
      </c>
      <c r="F42" s="12" t="str">
        <f>IF($A42="", "", SUMIFS(TableGantt[Carga Diaria], TableGantt[Recurso Asignado], $A42, TableGantt[Fecha de Inicio], "&lt;=" &amp; F$1, TableGantt[Fecha de Fin], "&gt;" &amp; F$1))</f>
        <v/>
      </c>
      <c r="G42" s="12" t="str">
        <f>IF($A42="", "", SUMIFS(TableGantt[Carga Diaria], TableGantt[Recurso Asignado], $A42, TableGantt[Fecha de Inicio], "&lt;=" &amp; G$1, TableGantt[Fecha de Fin], "&gt;" &amp; G$1))</f>
        <v/>
      </c>
      <c r="H42" s="12" t="str">
        <f>IF($A42="", "", SUMIFS(TableGantt[Carga Diaria], TableGantt[Recurso Asignado], $A42, TableGantt[Fecha de Inicio], "&lt;=" &amp; H$1, TableGantt[Fecha de Fin], "&gt;" &amp; H$1))</f>
        <v/>
      </c>
      <c r="I42" s="12" t="str">
        <f>IF($A42="", "", SUMIFS(TableGantt[Carga Diaria], TableGantt[Recurso Asignado], $A42, TableGantt[Fecha de Inicio], "&lt;=" &amp; I$1, TableGantt[Fecha de Fin], "&gt;" &amp; I$1))</f>
        <v/>
      </c>
      <c r="J42" s="12" t="str">
        <f>IF($A42="", "", SUMIFS(TableGantt[Carga Diaria], TableGantt[Recurso Asignado], $A42, TableGantt[Fecha de Inicio], "&lt;=" &amp; J$1, TableGantt[Fecha de Fin], "&gt;" &amp; J$1))</f>
        <v/>
      </c>
      <c r="K42" s="12" t="str">
        <f>IF($A42="", "", SUMIFS(TableGantt[Carga Diaria], TableGantt[Recurso Asignado], $A42, TableGantt[Fecha de Inicio], "&lt;=" &amp; K$1, TableGantt[Fecha de Fin], "&gt;" &amp; K$1))</f>
        <v/>
      </c>
      <c r="L42" s="12" t="str">
        <f>IF($A42="", "", SUMIFS(TableGantt[Carga Diaria], TableGantt[Recurso Asignado], $A42, TableGantt[Fecha de Inicio], "&lt;=" &amp; L$1, TableGantt[Fecha de Fin], "&gt;" &amp; L$1))</f>
        <v/>
      </c>
      <c r="M42" s="12" t="str">
        <f>IF($A42="", "", SUMIFS(TableGantt[Carga Diaria], TableGantt[Recurso Asignado], $A42, TableGantt[Fecha de Inicio], "&lt;=" &amp; M$1, TableGantt[Fecha de Fin], "&gt;" &amp; M$1))</f>
        <v/>
      </c>
      <c r="N42" s="12" t="str">
        <f>IF($A42="", "", SUMIFS(TableGantt[Carga Diaria], TableGantt[Recurso Asignado], $A42, TableGantt[Fecha de Inicio], "&lt;=" &amp; N$1, TableGantt[Fecha de Fin], "&gt;" &amp; N$1))</f>
        <v/>
      </c>
      <c r="O42" s="12" t="str">
        <f>IF($A42="", "", SUMIFS(TableGantt[Carga Diaria], TableGantt[Recurso Asignado], $A42, TableGantt[Fecha de Inicio], "&lt;=" &amp; O$1, TableGantt[Fecha de Fin], "&gt;" &amp; O$1))</f>
        <v/>
      </c>
      <c r="P42" s="12" t="str">
        <f>IF($A42="", "", SUMIFS(TableGantt[Carga Diaria], TableGantt[Recurso Asignado], $A42, TableGantt[Fecha de Inicio], "&lt;=" &amp; P$1, TableGantt[Fecha de Fin], "&gt;" &amp; P$1))</f>
        <v/>
      </c>
      <c r="Q42" s="12" t="str">
        <f>IF($A42="", "", SUMIFS(TableGantt[Carga Diaria], TableGantt[Recurso Asignado], $A42, TableGantt[Fecha de Inicio], "&lt;=" &amp; Q$1, TableGantt[Fecha de Fin], "&gt;" &amp; Q$1))</f>
        <v/>
      </c>
      <c r="R42" s="12" t="str">
        <f>IF($A42="", "", SUMIFS(TableGantt[Carga Diaria], TableGantt[Recurso Asignado], $A42, TableGantt[Fecha de Inicio], "&lt;=" &amp; R$1, TableGantt[Fecha de Fin], "&gt;" &amp; R$1))</f>
        <v/>
      </c>
      <c r="S42" s="12" t="str">
        <f>IF($A42="", "", SUMIFS(TableGantt[Carga Diaria], TableGantt[Recurso Asignado], $A42, TableGantt[Fecha de Inicio], "&lt;=" &amp; S$1, TableGantt[Fecha de Fin], "&gt;" &amp; S$1))</f>
        <v/>
      </c>
      <c r="T42" s="12" t="str">
        <f>IF($A42="", "", SUMIFS(TableGantt[Carga Diaria], TableGantt[Recurso Asignado], $A42, TableGantt[Fecha de Inicio], "&lt;=" &amp; T$1, TableGantt[Fecha de Fin], "&gt;" &amp; T$1))</f>
        <v/>
      </c>
      <c r="U42" s="12" t="str">
        <f>IF($A42="", "", SUMIFS(TableGantt[Carga Diaria], TableGantt[Recurso Asignado], $A42, TableGantt[Fecha de Inicio], "&lt;=" &amp; U$1, TableGantt[Fecha de Fin], "&gt;" &amp; U$1))</f>
        <v/>
      </c>
      <c r="V42" s="12" t="str">
        <f>IF($A42="", "", SUMIFS(TableGantt[Carga Diaria], TableGantt[Recurso Asignado], $A42, TableGantt[Fecha de Inicio], "&lt;=" &amp; V$1, TableGantt[Fecha de Fin], "&gt;" &amp; V$1))</f>
        <v/>
      </c>
      <c r="W42" s="12" t="str">
        <f>IF($A42="", "", SUMIFS(TableGantt[Carga Diaria], TableGantt[Recurso Asignado], $A42, TableGantt[Fecha de Inicio], "&lt;=" &amp; W$1, TableGantt[Fecha de Fin], "&gt;" &amp; W$1))</f>
        <v/>
      </c>
      <c r="X42" s="12" t="str">
        <f>IF($A42="", "", SUMIFS(TableGantt[Carga Diaria], TableGantt[Recurso Asignado], $A42, TableGantt[Fecha de Inicio], "&lt;=" &amp; X$1, TableGantt[Fecha de Fin], "&gt;" &amp; X$1))</f>
        <v/>
      </c>
      <c r="Y42" s="12" t="str">
        <f>IF($A42="", "", SUMIFS(TableGantt[Carga Diaria], TableGantt[Recurso Asignado], $A42, TableGantt[Fecha de Inicio], "&lt;=" &amp; Y$1, TableGantt[Fecha de Fin], "&gt;" &amp; Y$1))</f>
        <v/>
      </c>
      <c r="Z42" s="12" t="str">
        <f>IF($A42="", "", SUMIFS(TableGantt[Carga Diaria], TableGantt[Recurso Asignado], $A42, TableGantt[Fecha de Inicio], "&lt;=" &amp; Z$1, TableGantt[Fecha de Fin], "&gt;" &amp; Z$1))</f>
        <v/>
      </c>
      <c r="AA42" s="12" t="str">
        <f>IF($A42="", "", SUMIFS(TableGantt[Carga Diaria], TableGantt[Recurso Asignado], $A42, TableGantt[Fecha de Inicio], "&lt;=" &amp; AA$1, TableGantt[Fecha de Fin], "&gt;" &amp; AA$1))</f>
        <v/>
      </c>
      <c r="AB42" s="12" t="str">
        <f>IF($A42="", "", SUMIFS(TableGantt[Carga Diaria], TableGantt[Recurso Asignado], $A42, TableGantt[Fecha de Inicio], "&lt;=" &amp; AB$1, TableGantt[Fecha de Fin], "&gt;" &amp; AB$1))</f>
        <v/>
      </c>
      <c r="AC42" s="12" t="str">
        <f>IF($A42="", "", SUMIFS(TableGantt[Carga Diaria], TableGantt[Recurso Asignado], $A42, TableGantt[Fecha de Inicio], "&lt;=" &amp; AC$1, TableGantt[Fecha de Fin], "&gt;" &amp; AC$1))</f>
        <v/>
      </c>
      <c r="AD42" s="12" t="str">
        <f>IF($A42="", "", SUMIFS(TableGantt[Carga Diaria], TableGantt[Recurso Asignado], $A42, TableGantt[Fecha de Inicio], "&lt;=" &amp; AD$1, TableGantt[Fecha de Fin], "&gt;" &amp; AD$1))</f>
        <v/>
      </c>
      <c r="AE42" s="12" t="str">
        <f>IF($A42="", "", SUMIFS(TableGantt[Carga Diaria], TableGantt[Recurso Asignado], $A42, TableGantt[Fecha de Inicio], "&lt;=" &amp; AE$1, TableGantt[Fecha de Fin], "&gt;" &amp; AE$1))</f>
        <v/>
      </c>
    </row>
    <row r="43" spans="1:31" x14ac:dyDescent="0.35">
      <c r="A43" s="12" t="str">
        <f>IFERROR(INDEX(TableRecursos[Nombre del Recurso], 42), "")</f>
        <v/>
      </c>
      <c r="B43" s="12" t="str">
        <f>IF($A43="", "", SUMIFS(TableGantt[Carga Diaria], TableGantt[Recurso Asignado], $A43, TableGantt[Fecha de Inicio], "&lt;=" &amp; B$1, TableGantt[Fecha de Fin], "&gt;" &amp; B$1))</f>
        <v/>
      </c>
      <c r="C43" s="12" t="str">
        <f>IF($A43="", "", SUMIFS(TableGantt[Carga Diaria], TableGantt[Recurso Asignado], $A43, TableGantt[Fecha de Inicio], "&lt;=" &amp; C$1, TableGantt[Fecha de Fin], "&gt;" &amp; C$1))</f>
        <v/>
      </c>
      <c r="D43" s="12" t="str">
        <f>IF($A43="", "", SUMIFS(TableGantt[Carga Diaria], TableGantt[Recurso Asignado], $A43, TableGantt[Fecha de Inicio], "&lt;=" &amp; D$1, TableGantt[Fecha de Fin], "&gt;" &amp; D$1))</f>
        <v/>
      </c>
      <c r="E43" s="12" t="str">
        <f>IF($A43="", "", SUMIFS(TableGantt[Carga Diaria], TableGantt[Recurso Asignado], $A43, TableGantt[Fecha de Inicio], "&lt;=" &amp; E$1, TableGantt[Fecha de Fin], "&gt;" &amp; E$1))</f>
        <v/>
      </c>
      <c r="F43" s="12" t="str">
        <f>IF($A43="", "", SUMIFS(TableGantt[Carga Diaria], TableGantt[Recurso Asignado], $A43, TableGantt[Fecha de Inicio], "&lt;=" &amp; F$1, TableGantt[Fecha de Fin], "&gt;" &amp; F$1))</f>
        <v/>
      </c>
      <c r="G43" s="12" t="str">
        <f>IF($A43="", "", SUMIFS(TableGantt[Carga Diaria], TableGantt[Recurso Asignado], $A43, TableGantt[Fecha de Inicio], "&lt;=" &amp; G$1, TableGantt[Fecha de Fin], "&gt;" &amp; G$1))</f>
        <v/>
      </c>
      <c r="H43" s="12" t="str">
        <f>IF($A43="", "", SUMIFS(TableGantt[Carga Diaria], TableGantt[Recurso Asignado], $A43, TableGantt[Fecha de Inicio], "&lt;=" &amp; H$1, TableGantt[Fecha de Fin], "&gt;" &amp; H$1))</f>
        <v/>
      </c>
      <c r="I43" s="12" t="str">
        <f>IF($A43="", "", SUMIFS(TableGantt[Carga Diaria], TableGantt[Recurso Asignado], $A43, TableGantt[Fecha de Inicio], "&lt;=" &amp; I$1, TableGantt[Fecha de Fin], "&gt;" &amp; I$1))</f>
        <v/>
      </c>
      <c r="J43" s="12" t="str">
        <f>IF($A43="", "", SUMIFS(TableGantt[Carga Diaria], TableGantt[Recurso Asignado], $A43, TableGantt[Fecha de Inicio], "&lt;=" &amp; J$1, TableGantt[Fecha de Fin], "&gt;" &amp; J$1))</f>
        <v/>
      </c>
      <c r="K43" s="12" t="str">
        <f>IF($A43="", "", SUMIFS(TableGantt[Carga Diaria], TableGantt[Recurso Asignado], $A43, TableGantt[Fecha de Inicio], "&lt;=" &amp; K$1, TableGantt[Fecha de Fin], "&gt;" &amp; K$1))</f>
        <v/>
      </c>
      <c r="L43" s="12" t="str">
        <f>IF($A43="", "", SUMIFS(TableGantt[Carga Diaria], TableGantt[Recurso Asignado], $A43, TableGantt[Fecha de Inicio], "&lt;=" &amp; L$1, TableGantt[Fecha de Fin], "&gt;" &amp; L$1))</f>
        <v/>
      </c>
      <c r="M43" s="12" t="str">
        <f>IF($A43="", "", SUMIFS(TableGantt[Carga Diaria], TableGantt[Recurso Asignado], $A43, TableGantt[Fecha de Inicio], "&lt;=" &amp; M$1, TableGantt[Fecha de Fin], "&gt;" &amp; M$1))</f>
        <v/>
      </c>
      <c r="N43" s="12" t="str">
        <f>IF($A43="", "", SUMIFS(TableGantt[Carga Diaria], TableGantt[Recurso Asignado], $A43, TableGantt[Fecha de Inicio], "&lt;=" &amp; N$1, TableGantt[Fecha de Fin], "&gt;" &amp; N$1))</f>
        <v/>
      </c>
      <c r="O43" s="12" t="str">
        <f>IF($A43="", "", SUMIFS(TableGantt[Carga Diaria], TableGantt[Recurso Asignado], $A43, TableGantt[Fecha de Inicio], "&lt;=" &amp; O$1, TableGantt[Fecha de Fin], "&gt;" &amp; O$1))</f>
        <v/>
      </c>
      <c r="P43" s="12" t="str">
        <f>IF($A43="", "", SUMIFS(TableGantt[Carga Diaria], TableGantt[Recurso Asignado], $A43, TableGantt[Fecha de Inicio], "&lt;=" &amp; P$1, TableGantt[Fecha de Fin], "&gt;" &amp; P$1))</f>
        <v/>
      </c>
      <c r="Q43" s="12" t="str">
        <f>IF($A43="", "", SUMIFS(TableGantt[Carga Diaria], TableGantt[Recurso Asignado], $A43, TableGantt[Fecha de Inicio], "&lt;=" &amp; Q$1, TableGantt[Fecha de Fin], "&gt;" &amp; Q$1))</f>
        <v/>
      </c>
      <c r="R43" s="12" t="str">
        <f>IF($A43="", "", SUMIFS(TableGantt[Carga Diaria], TableGantt[Recurso Asignado], $A43, TableGantt[Fecha de Inicio], "&lt;=" &amp; R$1, TableGantt[Fecha de Fin], "&gt;" &amp; R$1))</f>
        <v/>
      </c>
      <c r="S43" s="12" t="str">
        <f>IF($A43="", "", SUMIFS(TableGantt[Carga Diaria], TableGantt[Recurso Asignado], $A43, TableGantt[Fecha de Inicio], "&lt;=" &amp; S$1, TableGantt[Fecha de Fin], "&gt;" &amp; S$1))</f>
        <v/>
      </c>
      <c r="T43" s="12" t="str">
        <f>IF($A43="", "", SUMIFS(TableGantt[Carga Diaria], TableGantt[Recurso Asignado], $A43, TableGantt[Fecha de Inicio], "&lt;=" &amp; T$1, TableGantt[Fecha de Fin], "&gt;" &amp; T$1))</f>
        <v/>
      </c>
      <c r="U43" s="12" t="str">
        <f>IF($A43="", "", SUMIFS(TableGantt[Carga Diaria], TableGantt[Recurso Asignado], $A43, TableGantt[Fecha de Inicio], "&lt;=" &amp; U$1, TableGantt[Fecha de Fin], "&gt;" &amp; U$1))</f>
        <v/>
      </c>
      <c r="V43" s="12" t="str">
        <f>IF($A43="", "", SUMIFS(TableGantt[Carga Diaria], TableGantt[Recurso Asignado], $A43, TableGantt[Fecha de Inicio], "&lt;=" &amp; V$1, TableGantt[Fecha de Fin], "&gt;" &amp; V$1))</f>
        <v/>
      </c>
      <c r="W43" s="12" t="str">
        <f>IF($A43="", "", SUMIFS(TableGantt[Carga Diaria], TableGantt[Recurso Asignado], $A43, TableGantt[Fecha de Inicio], "&lt;=" &amp; W$1, TableGantt[Fecha de Fin], "&gt;" &amp; W$1))</f>
        <v/>
      </c>
      <c r="X43" s="12" t="str">
        <f>IF($A43="", "", SUMIFS(TableGantt[Carga Diaria], TableGantt[Recurso Asignado], $A43, TableGantt[Fecha de Inicio], "&lt;=" &amp; X$1, TableGantt[Fecha de Fin], "&gt;" &amp; X$1))</f>
        <v/>
      </c>
      <c r="Y43" s="12" t="str">
        <f>IF($A43="", "", SUMIFS(TableGantt[Carga Diaria], TableGantt[Recurso Asignado], $A43, TableGantt[Fecha de Inicio], "&lt;=" &amp; Y$1, TableGantt[Fecha de Fin], "&gt;" &amp; Y$1))</f>
        <v/>
      </c>
      <c r="Z43" s="12" t="str">
        <f>IF($A43="", "", SUMIFS(TableGantt[Carga Diaria], TableGantt[Recurso Asignado], $A43, TableGantt[Fecha de Inicio], "&lt;=" &amp; Z$1, TableGantt[Fecha de Fin], "&gt;" &amp; Z$1))</f>
        <v/>
      </c>
      <c r="AA43" s="12" t="str">
        <f>IF($A43="", "", SUMIFS(TableGantt[Carga Diaria], TableGantt[Recurso Asignado], $A43, TableGantt[Fecha de Inicio], "&lt;=" &amp; AA$1, TableGantt[Fecha de Fin], "&gt;" &amp; AA$1))</f>
        <v/>
      </c>
      <c r="AB43" s="12" t="str">
        <f>IF($A43="", "", SUMIFS(TableGantt[Carga Diaria], TableGantt[Recurso Asignado], $A43, TableGantt[Fecha de Inicio], "&lt;=" &amp; AB$1, TableGantt[Fecha de Fin], "&gt;" &amp; AB$1))</f>
        <v/>
      </c>
      <c r="AC43" s="12" t="str">
        <f>IF($A43="", "", SUMIFS(TableGantt[Carga Diaria], TableGantt[Recurso Asignado], $A43, TableGantt[Fecha de Inicio], "&lt;=" &amp; AC$1, TableGantt[Fecha de Fin], "&gt;" &amp; AC$1))</f>
        <v/>
      </c>
      <c r="AD43" s="12" t="str">
        <f>IF($A43="", "", SUMIFS(TableGantt[Carga Diaria], TableGantt[Recurso Asignado], $A43, TableGantt[Fecha de Inicio], "&lt;=" &amp; AD$1, TableGantt[Fecha de Fin], "&gt;" &amp; AD$1))</f>
        <v/>
      </c>
      <c r="AE43" s="12" t="str">
        <f>IF($A43="", "", SUMIFS(TableGantt[Carga Diaria], TableGantt[Recurso Asignado], $A43, TableGantt[Fecha de Inicio], "&lt;=" &amp; AE$1, TableGantt[Fecha de Fin], "&gt;" &amp; AE$1))</f>
        <v/>
      </c>
    </row>
    <row r="44" spans="1:31" x14ac:dyDescent="0.35">
      <c r="A44" s="12" t="str">
        <f>IFERROR(INDEX(TableRecursos[Nombre del Recurso], 43), "")</f>
        <v/>
      </c>
      <c r="B44" s="12" t="str">
        <f>IF($A44="", "", SUMIFS(TableGantt[Carga Diaria], TableGantt[Recurso Asignado], $A44, TableGantt[Fecha de Inicio], "&lt;=" &amp; B$1, TableGantt[Fecha de Fin], "&gt;" &amp; B$1))</f>
        <v/>
      </c>
      <c r="C44" s="12" t="str">
        <f>IF($A44="", "", SUMIFS(TableGantt[Carga Diaria], TableGantt[Recurso Asignado], $A44, TableGantt[Fecha de Inicio], "&lt;=" &amp; C$1, TableGantt[Fecha de Fin], "&gt;" &amp; C$1))</f>
        <v/>
      </c>
      <c r="D44" s="12" t="str">
        <f>IF($A44="", "", SUMIFS(TableGantt[Carga Diaria], TableGantt[Recurso Asignado], $A44, TableGantt[Fecha de Inicio], "&lt;=" &amp; D$1, TableGantt[Fecha de Fin], "&gt;" &amp; D$1))</f>
        <v/>
      </c>
      <c r="E44" s="12" t="str">
        <f>IF($A44="", "", SUMIFS(TableGantt[Carga Diaria], TableGantt[Recurso Asignado], $A44, TableGantt[Fecha de Inicio], "&lt;=" &amp; E$1, TableGantt[Fecha de Fin], "&gt;" &amp; E$1))</f>
        <v/>
      </c>
      <c r="F44" s="12" t="str">
        <f>IF($A44="", "", SUMIFS(TableGantt[Carga Diaria], TableGantt[Recurso Asignado], $A44, TableGantt[Fecha de Inicio], "&lt;=" &amp; F$1, TableGantt[Fecha de Fin], "&gt;" &amp; F$1))</f>
        <v/>
      </c>
      <c r="G44" s="12" t="str">
        <f>IF($A44="", "", SUMIFS(TableGantt[Carga Diaria], TableGantt[Recurso Asignado], $A44, TableGantt[Fecha de Inicio], "&lt;=" &amp; G$1, TableGantt[Fecha de Fin], "&gt;" &amp; G$1))</f>
        <v/>
      </c>
      <c r="H44" s="12" t="str">
        <f>IF($A44="", "", SUMIFS(TableGantt[Carga Diaria], TableGantt[Recurso Asignado], $A44, TableGantt[Fecha de Inicio], "&lt;=" &amp; H$1, TableGantt[Fecha de Fin], "&gt;" &amp; H$1))</f>
        <v/>
      </c>
      <c r="I44" s="12" t="str">
        <f>IF($A44="", "", SUMIFS(TableGantt[Carga Diaria], TableGantt[Recurso Asignado], $A44, TableGantt[Fecha de Inicio], "&lt;=" &amp; I$1, TableGantt[Fecha de Fin], "&gt;" &amp; I$1))</f>
        <v/>
      </c>
      <c r="J44" s="12" t="str">
        <f>IF($A44="", "", SUMIFS(TableGantt[Carga Diaria], TableGantt[Recurso Asignado], $A44, TableGantt[Fecha de Inicio], "&lt;=" &amp; J$1, TableGantt[Fecha de Fin], "&gt;" &amp; J$1))</f>
        <v/>
      </c>
      <c r="K44" s="12" t="str">
        <f>IF($A44="", "", SUMIFS(TableGantt[Carga Diaria], TableGantt[Recurso Asignado], $A44, TableGantt[Fecha de Inicio], "&lt;=" &amp; K$1, TableGantt[Fecha de Fin], "&gt;" &amp; K$1))</f>
        <v/>
      </c>
      <c r="L44" s="12" t="str">
        <f>IF($A44="", "", SUMIFS(TableGantt[Carga Diaria], TableGantt[Recurso Asignado], $A44, TableGantt[Fecha de Inicio], "&lt;=" &amp; L$1, TableGantt[Fecha de Fin], "&gt;" &amp; L$1))</f>
        <v/>
      </c>
      <c r="M44" s="12" t="str">
        <f>IF($A44="", "", SUMIFS(TableGantt[Carga Diaria], TableGantt[Recurso Asignado], $A44, TableGantt[Fecha de Inicio], "&lt;=" &amp; M$1, TableGantt[Fecha de Fin], "&gt;" &amp; M$1))</f>
        <v/>
      </c>
      <c r="N44" s="12" t="str">
        <f>IF($A44="", "", SUMIFS(TableGantt[Carga Diaria], TableGantt[Recurso Asignado], $A44, TableGantt[Fecha de Inicio], "&lt;=" &amp; N$1, TableGantt[Fecha de Fin], "&gt;" &amp; N$1))</f>
        <v/>
      </c>
      <c r="O44" s="12" t="str">
        <f>IF($A44="", "", SUMIFS(TableGantt[Carga Diaria], TableGantt[Recurso Asignado], $A44, TableGantt[Fecha de Inicio], "&lt;=" &amp; O$1, TableGantt[Fecha de Fin], "&gt;" &amp; O$1))</f>
        <v/>
      </c>
      <c r="P44" s="12" t="str">
        <f>IF($A44="", "", SUMIFS(TableGantt[Carga Diaria], TableGantt[Recurso Asignado], $A44, TableGantt[Fecha de Inicio], "&lt;=" &amp; P$1, TableGantt[Fecha de Fin], "&gt;" &amp; P$1))</f>
        <v/>
      </c>
      <c r="Q44" s="12" t="str">
        <f>IF($A44="", "", SUMIFS(TableGantt[Carga Diaria], TableGantt[Recurso Asignado], $A44, TableGantt[Fecha de Inicio], "&lt;=" &amp; Q$1, TableGantt[Fecha de Fin], "&gt;" &amp; Q$1))</f>
        <v/>
      </c>
      <c r="R44" s="12" t="str">
        <f>IF($A44="", "", SUMIFS(TableGantt[Carga Diaria], TableGantt[Recurso Asignado], $A44, TableGantt[Fecha de Inicio], "&lt;=" &amp; R$1, TableGantt[Fecha de Fin], "&gt;" &amp; R$1))</f>
        <v/>
      </c>
      <c r="S44" s="12" t="str">
        <f>IF($A44="", "", SUMIFS(TableGantt[Carga Diaria], TableGantt[Recurso Asignado], $A44, TableGantt[Fecha de Inicio], "&lt;=" &amp; S$1, TableGantt[Fecha de Fin], "&gt;" &amp; S$1))</f>
        <v/>
      </c>
      <c r="T44" s="12" t="str">
        <f>IF($A44="", "", SUMIFS(TableGantt[Carga Diaria], TableGantt[Recurso Asignado], $A44, TableGantt[Fecha de Inicio], "&lt;=" &amp; T$1, TableGantt[Fecha de Fin], "&gt;" &amp; T$1))</f>
        <v/>
      </c>
      <c r="U44" s="12" t="str">
        <f>IF($A44="", "", SUMIFS(TableGantt[Carga Diaria], TableGantt[Recurso Asignado], $A44, TableGantt[Fecha de Inicio], "&lt;=" &amp; U$1, TableGantt[Fecha de Fin], "&gt;" &amp; U$1))</f>
        <v/>
      </c>
      <c r="V44" s="12" t="str">
        <f>IF($A44="", "", SUMIFS(TableGantt[Carga Diaria], TableGantt[Recurso Asignado], $A44, TableGantt[Fecha de Inicio], "&lt;=" &amp; V$1, TableGantt[Fecha de Fin], "&gt;" &amp; V$1))</f>
        <v/>
      </c>
      <c r="W44" s="12" t="str">
        <f>IF($A44="", "", SUMIFS(TableGantt[Carga Diaria], TableGantt[Recurso Asignado], $A44, TableGantt[Fecha de Inicio], "&lt;=" &amp; W$1, TableGantt[Fecha de Fin], "&gt;" &amp; W$1))</f>
        <v/>
      </c>
      <c r="X44" s="12" t="str">
        <f>IF($A44="", "", SUMIFS(TableGantt[Carga Diaria], TableGantt[Recurso Asignado], $A44, TableGantt[Fecha de Inicio], "&lt;=" &amp; X$1, TableGantt[Fecha de Fin], "&gt;" &amp; X$1))</f>
        <v/>
      </c>
      <c r="Y44" s="12" t="str">
        <f>IF($A44="", "", SUMIFS(TableGantt[Carga Diaria], TableGantt[Recurso Asignado], $A44, TableGantt[Fecha de Inicio], "&lt;=" &amp; Y$1, TableGantt[Fecha de Fin], "&gt;" &amp; Y$1))</f>
        <v/>
      </c>
      <c r="Z44" s="12" t="str">
        <f>IF($A44="", "", SUMIFS(TableGantt[Carga Diaria], TableGantt[Recurso Asignado], $A44, TableGantt[Fecha de Inicio], "&lt;=" &amp; Z$1, TableGantt[Fecha de Fin], "&gt;" &amp; Z$1))</f>
        <v/>
      </c>
      <c r="AA44" s="12" t="str">
        <f>IF($A44="", "", SUMIFS(TableGantt[Carga Diaria], TableGantt[Recurso Asignado], $A44, TableGantt[Fecha de Inicio], "&lt;=" &amp; AA$1, TableGantt[Fecha de Fin], "&gt;" &amp; AA$1))</f>
        <v/>
      </c>
      <c r="AB44" s="12" t="str">
        <f>IF($A44="", "", SUMIFS(TableGantt[Carga Diaria], TableGantt[Recurso Asignado], $A44, TableGantt[Fecha de Inicio], "&lt;=" &amp; AB$1, TableGantt[Fecha de Fin], "&gt;" &amp; AB$1))</f>
        <v/>
      </c>
      <c r="AC44" s="12" t="str">
        <f>IF($A44="", "", SUMIFS(TableGantt[Carga Diaria], TableGantt[Recurso Asignado], $A44, TableGantt[Fecha de Inicio], "&lt;=" &amp; AC$1, TableGantt[Fecha de Fin], "&gt;" &amp; AC$1))</f>
        <v/>
      </c>
      <c r="AD44" s="12" t="str">
        <f>IF($A44="", "", SUMIFS(TableGantt[Carga Diaria], TableGantt[Recurso Asignado], $A44, TableGantt[Fecha de Inicio], "&lt;=" &amp; AD$1, TableGantt[Fecha de Fin], "&gt;" &amp; AD$1))</f>
        <v/>
      </c>
      <c r="AE44" s="12" t="str">
        <f>IF($A44="", "", SUMIFS(TableGantt[Carga Diaria], TableGantt[Recurso Asignado], $A44, TableGantt[Fecha de Inicio], "&lt;=" &amp; AE$1, TableGantt[Fecha de Fin], "&gt;" &amp; AE$1))</f>
        <v/>
      </c>
    </row>
    <row r="45" spans="1:31" x14ac:dyDescent="0.35">
      <c r="A45" s="12" t="str">
        <f>IFERROR(INDEX(TableRecursos[Nombre del Recurso], 44), "")</f>
        <v/>
      </c>
      <c r="B45" s="12" t="str">
        <f>IF($A45="", "", SUMIFS(TableGantt[Carga Diaria], TableGantt[Recurso Asignado], $A45, TableGantt[Fecha de Inicio], "&lt;=" &amp; B$1, TableGantt[Fecha de Fin], "&gt;" &amp; B$1))</f>
        <v/>
      </c>
      <c r="C45" s="12" t="str">
        <f>IF($A45="", "", SUMIFS(TableGantt[Carga Diaria], TableGantt[Recurso Asignado], $A45, TableGantt[Fecha de Inicio], "&lt;=" &amp; C$1, TableGantt[Fecha de Fin], "&gt;" &amp; C$1))</f>
        <v/>
      </c>
      <c r="D45" s="12" t="str">
        <f>IF($A45="", "", SUMIFS(TableGantt[Carga Diaria], TableGantt[Recurso Asignado], $A45, TableGantt[Fecha de Inicio], "&lt;=" &amp; D$1, TableGantt[Fecha de Fin], "&gt;" &amp; D$1))</f>
        <v/>
      </c>
      <c r="E45" s="12" t="str">
        <f>IF($A45="", "", SUMIFS(TableGantt[Carga Diaria], TableGantt[Recurso Asignado], $A45, TableGantt[Fecha de Inicio], "&lt;=" &amp; E$1, TableGantt[Fecha de Fin], "&gt;" &amp; E$1))</f>
        <v/>
      </c>
      <c r="F45" s="12" t="str">
        <f>IF($A45="", "", SUMIFS(TableGantt[Carga Diaria], TableGantt[Recurso Asignado], $A45, TableGantt[Fecha de Inicio], "&lt;=" &amp; F$1, TableGantt[Fecha de Fin], "&gt;" &amp; F$1))</f>
        <v/>
      </c>
      <c r="G45" s="12" t="str">
        <f>IF($A45="", "", SUMIFS(TableGantt[Carga Diaria], TableGantt[Recurso Asignado], $A45, TableGantt[Fecha de Inicio], "&lt;=" &amp; G$1, TableGantt[Fecha de Fin], "&gt;" &amp; G$1))</f>
        <v/>
      </c>
      <c r="H45" s="12" t="str">
        <f>IF($A45="", "", SUMIFS(TableGantt[Carga Diaria], TableGantt[Recurso Asignado], $A45, TableGantt[Fecha de Inicio], "&lt;=" &amp; H$1, TableGantt[Fecha de Fin], "&gt;" &amp; H$1))</f>
        <v/>
      </c>
      <c r="I45" s="12" t="str">
        <f>IF($A45="", "", SUMIFS(TableGantt[Carga Diaria], TableGantt[Recurso Asignado], $A45, TableGantt[Fecha de Inicio], "&lt;=" &amp; I$1, TableGantt[Fecha de Fin], "&gt;" &amp; I$1))</f>
        <v/>
      </c>
      <c r="J45" s="12" t="str">
        <f>IF($A45="", "", SUMIFS(TableGantt[Carga Diaria], TableGantt[Recurso Asignado], $A45, TableGantt[Fecha de Inicio], "&lt;=" &amp; J$1, TableGantt[Fecha de Fin], "&gt;" &amp; J$1))</f>
        <v/>
      </c>
      <c r="K45" s="12" t="str">
        <f>IF($A45="", "", SUMIFS(TableGantt[Carga Diaria], TableGantt[Recurso Asignado], $A45, TableGantt[Fecha de Inicio], "&lt;=" &amp; K$1, TableGantt[Fecha de Fin], "&gt;" &amp; K$1))</f>
        <v/>
      </c>
      <c r="L45" s="12" t="str">
        <f>IF($A45="", "", SUMIFS(TableGantt[Carga Diaria], TableGantt[Recurso Asignado], $A45, TableGantt[Fecha de Inicio], "&lt;=" &amp; L$1, TableGantt[Fecha de Fin], "&gt;" &amp; L$1))</f>
        <v/>
      </c>
      <c r="M45" s="12" t="str">
        <f>IF($A45="", "", SUMIFS(TableGantt[Carga Diaria], TableGantt[Recurso Asignado], $A45, TableGantt[Fecha de Inicio], "&lt;=" &amp; M$1, TableGantt[Fecha de Fin], "&gt;" &amp; M$1))</f>
        <v/>
      </c>
      <c r="N45" s="12" t="str">
        <f>IF($A45="", "", SUMIFS(TableGantt[Carga Diaria], TableGantt[Recurso Asignado], $A45, TableGantt[Fecha de Inicio], "&lt;=" &amp; N$1, TableGantt[Fecha de Fin], "&gt;" &amp; N$1))</f>
        <v/>
      </c>
      <c r="O45" s="12" t="str">
        <f>IF($A45="", "", SUMIFS(TableGantt[Carga Diaria], TableGantt[Recurso Asignado], $A45, TableGantt[Fecha de Inicio], "&lt;=" &amp; O$1, TableGantt[Fecha de Fin], "&gt;" &amp; O$1))</f>
        <v/>
      </c>
      <c r="P45" s="12" t="str">
        <f>IF($A45="", "", SUMIFS(TableGantt[Carga Diaria], TableGantt[Recurso Asignado], $A45, TableGantt[Fecha de Inicio], "&lt;=" &amp; P$1, TableGantt[Fecha de Fin], "&gt;" &amp; P$1))</f>
        <v/>
      </c>
      <c r="Q45" s="12" t="str">
        <f>IF($A45="", "", SUMIFS(TableGantt[Carga Diaria], TableGantt[Recurso Asignado], $A45, TableGantt[Fecha de Inicio], "&lt;=" &amp; Q$1, TableGantt[Fecha de Fin], "&gt;" &amp; Q$1))</f>
        <v/>
      </c>
      <c r="R45" s="12" t="str">
        <f>IF($A45="", "", SUMIFS(TableGantt[Carga Diaria], TableGantt[Recurso Asignado], $A45, TableGantt[Fecha de Inicio], "&lt;=" &amp; R$1, TableGantt[Fecha de Fin], "&gt;" &amp; R$1))</f>
        <v/>
      </c>
      <c r="S45" s="12" t="str">
        <f>IF($A45="", "", SUMIFS(TableGantt[Carga Diaria], TableGantt[Recurso Asignado], $A45, TableGantt[Fecha de Inicio], "&lt;=" &amp; S$1, TableGantt[Fecha de Fin], "&gt;" &amp; S$1))</f>
        <v/>
      </c>
      <c r="T45" s="12" t="str">
        <f>IF($A45="", "", SUMIFS(TableGantt[Carga Diaria], TableGantt[Recurso Asignado], $A45, TableGantt[Fecha de Inicio], "&lt;=" &amp; T$1, TableGantt[Fecha de Fin], "&gt;" &amp; T$1))</f>
        <v/>
      </c>
      <c r="U45" s="12" t="str">
        <f>IF($A45="", "", SUMIFS(TableGantt[Carga Diaria], TableGantt[Recurso Asignado], $A45, TableGantt[Fecha de Inicio], "&lt;=" &amp; U$1, TableGantt[Fecha de Fin], "&gt;" &amp; U$1))</f>
        <v/>
      </c>
      <c r="V45" s="12" t="str">
        <f>IF($A45="", "", SUMIFS(TableGantt[Carga Diaria], TableGantt[Recurso Asignado], $A45, TableGantt[Fecha de Inicio], "&lt;=" &amp; V$1, TableGantt[Fecha de Fin], "&gt;" &amp; V$1))</f>
        <v/>
      </c>
      <c r="W45" s="12" t="str">
        <f>IF($A45="", "", SUMIFS(TableGantt[Carga Diaria], TableGantt[Recurso Asignado], $A45, TableGantt[Fecha de Inicio], "&lt;=" &amp; W$1, TableGantt[Fecha de Fin], "&gt;" &amp; W$1))</f>
        <v/>
      </c>
      <c r="X45" s="12" t="str">
        <f>IF($A45="", "", SUMIFS(TableGantt[Carga Diaria], TableGantt[Recurso Asignado], $A45, TableGantt[Fecha de Inicio], "&lt;=" &amp; X$1, TableGantt[Fecha de Fin], "&gt;" &amp; X$1))</f>
        <v/>
      </c>
      <c r="Y45" s="12" t="str">
        <f>IF($A45="", "", SUMIFS(TableGantt[Carga Diaria], TableGantt[Recurso Asignado], $A45, TableGantt[Fecha de Inicio], "&lt;=" &amp; Y$1, TableGantt[Fecha de Fin], "&gt;" &amp; Y$1))</f>
        <v/>
      </c>
      <c r="Z45" s="12" t="str">
        <f>IF($A45="", "", SUMIFS(TableGantt[Carga Diaria], TableGantt[Recurso Asignado], $A45, TableGantt[Fecha de Inicio], "&lt;=" &amp; Z$1, TableGantt[Fecha de Fin], "&gt;" &amp; Z$1))</f>
        <v/>
      </c>
      <c r="AA45" s="12" t="str">
        <f>IF($A45="", "", SUMIFS(TableGantt[Carga Diaria], TableGantt[Recurso Asignado], $A45, TableGantt[Fecha de Inicio], "&lt;=" &amp; AA$1, TableGantt[Fecha de Fin], "&gt;" &amp; AA$1))</f>
        <v/>
      </c>
      <c r="AB45" s="12" t="str">
        <f>IF($A45="", "", SUMIFS(TableGantt[Carga Diaria], TableGantt[Recurso Asignado], $A45, TableGantt[Fecha de Inicio], "&lt;=" &amp; AB$1, TableGantt[Fecha de Fin], "&gt;" &amp; AB$1))</f>
        <v/>
      </c>
      <c r="AC45" s="12" t="str">
        <f>IF($A45="", "", SUMIFS(TableGantt[Carga Diaria], TableGantt[Recurso Asignado], $A45, TableGantt[Fecha de Inicio], "&lt;=" &amp; AC$1, TableGantt[Fecha de Fin], "&gt;" &amp; AC$1))</f>
        <v/>
      </c>
      <c r="AD45" s="12" t="str">
        <f>IF($A45="", "", SUMIFS(TableGantt[Carga Diaria], TableGantt[Recurso Asignado], $A45, TableGantt[Fecha de Inicio], "&lt;=" &amp; AD$1, TableGantt[Fecha de Fin], "&gt;" &amp; AD$1))</f>
        <v/>
      </c>
      <c r="AE45" s="12" t="str">
        <f>IF($A45="", "", SUMIFS(TableGantt[Carga Diaria], TableGantt[Recurso Asignado], $A45, TableGantt[Fecha de Inicio], "&lt;=" &amp; AE$1, TableGantt[Fecha de Fin], "&gt;" &amp; AE$1))</f>
        <v/>
      </c>
    </row>
    <row r="46" spans="1:31" x14ac:dyDescent="0.35">
      <c r="A46" s="12" t="str">
        <f>IFERROR(INDEX(TableRecursos[Nombre del Recurso], 45), "")</f>
        <v/>
      </c>
      <c r="B46" s="12" t="str">
        <f>IF($A46="", "", SUMIFS(TableGantt[Carga Diaria], TableGantt[Recurso Asignado], $A46, TableGantt[Fecha de Inicio], "&lt;=" &amp; B$1, TableGantt[Fecha de Fin], "&gt;" &amp; B$1))</f>
        <v/>
      </c>
      <c r="C46" s="12" t="str">
        <f>IF($A46="", "", SUMIFS(TableGantt[Carga Diaria], TableGantt[Recurso Asignado], $A46, TableGantt[Fecha de Inicio], "&lt;=" &amp; C$1, TableGantt[Fecha de Fin], "&gt;" &amp; C$1))</f>
        <v/>
      </c>
      <c r="D46" s="12" t="str">
        <f>IF($A46="", "", SUMIFS(TableGantt[Carga Diaria], TableGantt[Recurso Asignado], $A46, TableGantt[Fecha de Inicio], "&lt;=" &amp; D$1, TableGantt[Fecha de Fin], "&gt;" &amp; D$1))</f>
        <v/>
      </c>
      <c r="E46" s="12" t="str">
        <f>IF($A46="", "", SUMIFS(TableGantt[Carga Diaria], TableGantt[Recurso Asignado], $A46, TableGantt[Fecha de Inicio], "&lt;=" &amp; E$1, TableGantt[Fecha de Fin], "&gt;" &amp; E$1))</f>
        <v/>
      </c>
      <c r="F46" s="12" t="str">
        <f>IF($A46="", "", SUMIFS(TableGantt[Carga Diaria], TableGantt[Recurso Asignado], $A46, TableGantt[Fecha de Inicio], "&lt;=" &amp; F$1, TableGantt[Fecha de Fin], "&gt;" &amp; F$1))</f>
        <v/>
      </c>
      <c r="G46" s="12" t="str">
        <f>IF($A46="", "", SUMIFS(TableGantt[Carga Diaria], TableGantt[Recurso Asignado], $A46, TableGantt[Fecha de Inicio], "&lt;=" &amp; G$1, TableGantt[Fecha de Fin], "&gt;" &amp; G$1))</f>
        <v/>
      </c>
      <c r="H46" s="12" t="str">
        <f>IF($A46="", "", SUMIFS(TableGantt[Carga Diaria], TableGantt[Recurso Asignado], $A46, TableGantt[Fecha de Inicio], "&lt;=" &amp; H$1, TableGantt[Fecha de Fin], "&gt;" &amp; H$1))</f>
        <v/>
      </c>
      <c r="I46" s="12" t="str">
        <f>IF($A46="", "", SUMIFS(TableGantt[Carga Diaria], TableGantt[Recurso Asignado], $A46, TableGantt[Fecha de Inicio], "&lt;=" &amp; I$1, TableGantt[Fecha de Fin], "&gt;" &amp; I$1))</f>
        <v/>
      </c>
      <c r="J46" s="12" t="str">
        <f>IF($A46="", "", SUMIFS(TableGantt[Carga Diaria], TableGantt[Recurso Asignado], $A46, TableGantt[Fecha de Inicio], "&lt;=" &amp; J$1, TableGantt[Fecha de Fin], "&gt;" &amp; J$1))</f>
        <v/>
      </c>
      <c r="K46" s="12" t="str">
        <f>IF($A46="", "", SUMIFS(TableGantt[Carga Diaria], TableGantt[Recurso Asignado], $A46, TableGantt[Fecha de Inicio], "&lt;=" &amp; K$1, TableGantt[Fecha de Fin], "&gt;" &amp; K$1))</f>
        <v/>
      </c>
      <c r="L46" s="12" t="str">
        <f>IF($A46="", "", SUMIFS(TableGantt[Carga Diaria], TableGantt[Recurso Asignado], $A46, TableGantt[Fecha de Inicio], "&lt;=" &amp; L$1, TableGantt[Fecha de Fin], "&gt;" &amp; L$1))</f>
        <v/>
      </c>
      <c r="M46" s="12" t="str">
        <f>IF($A46="", "", SUMIFS(TableGantt[Carga Diaria], TableGantt[Recurso Asignado], $A46, TableGantt[Fecha de Inicio], "&lt;=" &amp; M$1, TableGantt[Fecha de Fin], "&gt;" &amp; M$1))</f>
        <v/>
      </c>
      <c r="N46" s="12" t="str">
        <f>IF($A46="", "", SUMIFS(TableGantt[Carga Diaria], TableGantt[Recurso Asignado], $A46, TableGantt[Fecha de Inicio], "&lt;=" &amp; N$1, TableGantt[Fecha de Fin], "&gt;" &amp; N$1))</f>
        <v/>
      </c>
      <c r="O46" s="12" t="str">
        <f>IF($A46="", "", SUMIFS(TableGantt[Carga Diaria], TableGantt[Recurso Asignado], $A46, TableGantt[Fecha de Inicio], "&lt;=" &amp; O$1, TableGantt[Fecha de Fin], "&gt;" &amp; O$1))</f>
        <v/>
      </c>
      <c r="P46" s="12" t="str">
        <f>IF($A46="", "", SUMIFS(TableGantt[Carga Diaria], TableGantt[Recurso Asignado], $A46, TableGantt[Fecha de Inicio], "&lt;=" &amp; P$1, TableGantt[Fecha de Fin], "&gt;" &amp; P$1))</f>
        <v/>
      </c>
      <c r="Q46" s="12" t="str">
        <f>IF($A46="", "", SUMIFS(TableGantt[Carga Diaria], TableGantt[Recurso Asignado], $A46, TableGantt[Fecha de Inicio], "&lt;=" &amp; Q$1, TableGantt[Fecha de Fin], "&gt;" &amp; Q$1))</f>
        <v/>
      </c>
      <c r="R46" s="12" t="str">
        <f>IF($A46="", "", SUMIFS(TableGantt[Carga Diaria], TableGantt[Recurso Asignado], $A46, TableGantt[Fecha de Inicio], "&lt;=" &amp; R$1, TableGantt[Fecha de Fin], "&gt;" &amp; R$1))</f>
        <v/>
      </c>
      <c r="S46" s="12" t="str">
        <f>IF($A46="", "", SUMIFS(TableGantt[Carga Diaria], TableGantt[Recurso Asignado], $A46, TableGantt[Fecha de Inicio], "&lt;=" &amp; S$1, TableGantt[Fecha de Fin], "&gt;" &amp; S$1))</f>
        <v/>
      </c>
      <c r="T46" s="12" t="str">
        <f>IF($A46="", "", SUMIFS(TableGantt[Carga Diaria], TableGantt[Recurso Asignado], $A46, TableGantt[Fecha de Inicio], "&lt;=" &amp; T$1, TableGantt[Fecha de Fin], "&gt;" &amp; T$1))</f>
        <v/>
      </c>
      <c r="U46" s="12" t="str">
        <f>IF($A46="", "", SUMIFS(TableGantt[Carga Diaria], TableGantt[Recurso Asignado], $A46, TableGantt[Fecha de Inicio], "&lt;=" &amp; U$1, TableGantt[Fecha de Fin], "&gt;" &amp; U$1))</f>
        <v/>
      </c>
      <c r="V46" s="12" t="str">
        <f>IF($A46="", "", SUMIFS(TableGantt[Carga Diaria], TableGantt[Recurso Asignado], $A46, TableGantt[Fecha de Inicio], "&lt;=" &amp; V$1, TableGantt[Fecha de Fin], "&gt;" &amp; V$1))</f>
        <v/>
      </c>
      <c r="W46" s="12" t="str">
        <f>IF($A46="", "", SUMIFS(TableGantt[Carga Diaria], TableGantt[Recurso Asignado], $A46, TableGantt[Fecha de Inicio], "&lt;=" &amp; W$1, TableGantt[Fecha de Fin], "&gt;" &amp; W$1))</f>
        <v/>
      </c>
      <c r="X46" s="12" t="str">
        <f>IF($A46="", "", SUMIFS(TableGantt[Carga Diaria], TableGantt[Recurso Asignado], $A46, TableGantt[Fecha de Inicio], "&lt;=" &amp; X$1, TableGantt[Fecha de Fin], "&gt;" &amp; X$1))</f>
        <v/>
      </c>
      <c r="Y46" s="12" t="str">
        <f>IF($A46="", "", SUMIFS(TableGantt[Carga Diaria], TableGantt[Recurso Asignado], $A46, TableGantt[Fecha de Inicio], "&lt;=" &amp; Y$1, TableGantt[Fecha de Fin], "&gt;" &amp; Y$1))</f>
        <v/>
      </c>
      <c r="Z46" s="12" t="str">
        <f>IF($A46="", "", SUMIFS(TableGantt[Carga Diaria], TableGantt[Recurso Asignado], $A46, TableGantt[Fecha de Inicio], "&lt;=" &amp; Z$1, TableGantt[Fecha de Fin], "&gt;" &amp; Z$1))</f>
        <v/>
      </c>
      <c r="AA46" s="12" t="str">
        <f>IF($A46="", "", SUMIFS(TableGantt[Carga Diaria], TableGantt[Recurso Asignado], $A46, TableGantt[Fecha de Inicio], "&lt;=" &amp; AA$1, TableGantt[Fecha de Fin], "&gt;" &amp; AA$1))</f>
        <v/>
      </c>
      <c r="AB46" s="12" t="str">
        <f>IF($A46="", "", SUMIFS(TableGantt[Carga Diaria], TableGantt[Recurso Asignado], $A46, TableGantt[Fecha de Inicio], "&lt;=" &amp; AB$1, TableGantt[Fecha de Fin], "&gt;" &amp; AB$1))</f>
        <v/>
      </c>
      <c r="AC46" s="12" t="str">
        <f>IF($A46="", "", SUMIFS(TableGantt[Carga Diaria], TableGantt[Recurso Asignado], $A46, TableGantt[Fecha de Inicio], "&lt;=" &amp; AC$1, TableGantt[Fecha de Fin], "&gt;" &amp; AC$1))</f>
        <v/>
      </c>
      <c r="AD46" s="12" t="str">
        <f>IF($A46="", "", SUMIFS(TableGantt[Carga Diaria], TableGantt[Recurso Asignado], $A46, TableGantt[Fecha de Inicio], "&lt;=" &amp; AD$1, TableGantt[Fecha de Fin], "&gt;" &amp; AD$1))</f>
        <v/>
      </c>
      <c r="AE46" s="12" t="str">
        <f>IF($A46="", "", SUMIFS(TableGantt[Carga Diaria], TableGantt[Recurso Asignado], $A46, TableGantt[Fecha de Inicio], "&lt;=" &amp; AE$1, TableGantt[Fecha de Fin], "&gt;" &amp; AE$1))</f>
        <v/>
      </c>
    </row>
    <row r="47" spans="1:31" x14ac:dyDescent="0.35">
      <c r="A47" s="12" t="str">
        <f>IFERROR(INDEX(TableRecursos[Nombre del Recurso], 46), "")</f>
        <v/>
      </c>
      <c r="B47" s="12" t="str">
        <f>IF($A47="", "", SUMIFS(TableGantt[Carga Diaria], TableGantt[Recurso Asignado], $A47, TableGantt[Fecha de Inicio], "&lt;=" &amp; B$1, TableGantt[Fecha de Fin], "&gt;" &amp; B$1))</f>
        <v/>
      </c>
      <c r="C47" s="12" t="str">
        <f>IF($A47="", "", SUMIFS(TableGantt[Carga Diaria], TableGantt[Recurso Asignado], $A47, TableGantt[Fecha de Inicio], "&lt;=" &amp; C$1, TableGantt[Fecha de Fin], "&gt;" &amp; C$1))</f>
        <v/>
      </c>
      <c r="D47" s="12" t="str">
        <f>IF($A47="", "", SUMIFS(TableGantt[Carga Diaria], TableGantt[Recurso Asignado], $A47, TableGantt[Fecha de Inicio], "&lt;=" &amp; D$1, TableGantt[Fecha de Fin], "&gt;" &amp; D$1))</f>
        <v/>
      </c>
      <c r="E47" s="12" t="str">
        <f>IF($A47="", "", SUMIFS(TableGantt[Carga Diaria], TableGantt[Recurso Asignado], $A47, TableGantt[Fecha de Inicio], "&lt;=" &amp; E$1, TableGantt[Fecha de Fin], "&gt;" &amp; E$1))</f>
        <v/>
      </c>
      <c r="F47" s="12" t="str">
        <f>IF($A47="", "", SUMIFS(TableGantt[Carga Diaria], TableGantt[Recurso Asignado], $A47, TableGantt[Fecha de Inicio], "&lt;=" &amp; F$1, TableGantt[Fecha de Fin], "&gt;" &amp; F$1))</f>
        <v/>
      </c>
      <c r="G47" s="12" t="str">
        <f>IF($A47="", "", SUMIFS(TableGantt[Carga Diaria], TableGantt[Recurso Asignado], $A47, TableGantt[Fecha de Inicio], "&lt;=" &amp; G$1, TableGantt[Fecha de Fin], "&gt;" &amp; G$1))</f>
        <v/>
      </c>
      <c r="H47" s="12" t="str">
        <f>IF($A47="", "", SUMIFS(TableGantt[Carga Diaria], TableGantt[Recurso Asignado], $A47, TableGantt[Fecha de Inicio], "&lt;=" &amp; H$1, TableGantt[Fecha de Fin], "&gt;" &amp; H$1))</f>
        <v/>
      </c>
      <c r="I47" s="12" t="str">
        <f>IF($A47="", "", SUMIFS(TableGantt[Carga Diaria], TableGantt[Recurso Asignado], $A47, TableGantt[Fecha de Inicio], "&lt;=" &amp; I$1, TableGantt[Fecha de Fin], "&gt;" &amp; I$1))</f>
        <v/>
      </c>
      <c r="J47" s="12" t="str">
        <f>IF($A47="", "", SUMIFS(TableGantt[Carga Diaria], TableGantt[Recurso Asignado], $A47, TableGantt[Fecha de Inicio], "&lt;=" &amp; J$1, TableGantt[Fecha de Fin], "&gt;" &amp; J$1))</f>
        <v/>
      </c>
      <c r="K47" s="12" t="str">
        <f>IF($A47="", "", SUMIFS(TableGantt[Carga Diaria], TableGantt[Recurso Asignado], $A47, TableGantt[Fecha de Inicio], "&lt;=" &amp; K$1, TableGantt[Fecha de Fin], "&gt;" &amp; K$1))</f>
        <v/>
      </c>
      <c r="L47" s="12" t="str">
        <f>IF($A47="", "", SUMIFS(TableGantt[Carga Diaria], TableGantt[Recurso Asignado], $A47, TableGantt[Fecha de Inicio], "&lt;=" &amp; L$1, TableGantt[Fecha de Fin], "&gt;" &amp; L$1))</f>
        <v/>
      </c>
      <c r="M47" s="12" t="str">
        <f>IF($A47="", "", SUMIFS(TableGantt[Carga Diaria], TableGantt[Recurso Asignado], $A47, TableGantt[Fecha de Inicio], "&lt;=" &amp; M$1, TableGantt[Fecha de Fin], "&gt;" &amp; M$1))</f>
        <v/>
      </c>
      <c r="N47" s="12" t="str">
        <f>IF($A47="", "", SUMIFS(TableGantt[Carga Diaria], TableGantt[Recurso Asignado], $A47, TableGantt[Fecha de Inicio], "&lt;=" &amp; N$1, TableGantt[Fecha de Fin], "&gt;" &amp; N$1))</f>
        <v/>
      </c>
      <c r="O47" s="12" t="str">
        <f>IF($A47="", "", SUMIFS(TableGantt[Carga Diaria], TableGantt[Recurso Asignado], $A47, TableGantt[Fecha de Inicio], "&lt;=" &amp; O$1, TableGantt[Fecha de Fin], "&gt;" &amp; O$1))</f>
        <v/>
      </c>
      <c r="P47" s="12" t="str">
        <f>IF($A47="", "", SUMIFS(TableGantt[Carga Diaria], TableGantt[Recurso Asignado], $A47, TableGantt[Fecha de Inicio], "&lt;=" &amp; P$1, TableGantt[Fecha de Fin], "&gt;" &amp; P$1))</f>
        <v/>
      </c>
      <c r="Q47" s="12" t="str">
        <f>IF($A47="", "", SUMIFS(TableGantt[Carga Diaria], TableGantt[Recurso Asignado], $A47, TableGantt[Fecha de Inicio], "&lt;=" &amp; Q$1, TableGantt[Fecha de Fin], "&gt;" &amp; Q$1))</f>
        <v/>
      </c>
      <c r="R47" s="12" t="str">
        <f>IF($A47="", "", SUMIFS(TableGantt[Carga Diaria], TableGantt[Recurso Asignado], $A47, TableGantt[Fecha de Inicio], "&lt;=" &amp; R$1, TableGantt[Fecha de Fin], "&gt;" &amp; R$1))</f>
        <v/>
      </c>
      <c r="S47" s="12" t="str">
        <f>IF($A47="", "", SUMIFS(TableGantt[Carga Diaria], TableGantt[Recurso Asignado], $A47, TableGantt[Fecha de Inicio], "&lt;=" &amp; S$1, TableGantt[Fecha de Fin], "&gt;" &amp; S$1))</f>
        <v/>
      </c>
      <c r="T47" s="12" t="str">
        <f>IF($A47="", "", SUMIFS(TableGantt[Carga Diaria], TableGantt[Recurso Asignado], $A47, TableGantt[Fecha de Inicio], "&lt;=" &amp; T$1, TableGantt[Fecha de Fin], "&gt;" &amp; T$1))</f>
        <v/>
      </c>
      <c r="U47" s="12" t="str">
        <f>IF($A47="", "", SUMIFS(TableGantt[Carga Diaria], TableGantt[Recurso Asignado], $A47, TableGantt[Fecha de Inicio], "&lt;=" &amp; U$1, TableGantt[Fecha de Fin], "&gt;" &amp; U$1))</f>
        <v/>
      </c>
      <c r="V47" s="12" t="str">
        <f>IF($A47="", "", SUMIFS(TableGantt[Carga Diaria], TableGantt[Recurso Asignado], $A47, TableGantt[Fecha de Inicio], "&lt;=" &amp; V$1, TableGantt[Fecha de Fin], "&gt;" &amp; V$1))</f>
        <v/>
      </c>
      <c r="W47" s="12" t="str">
        <f>IF($A47="", "", SUMIFS(TableGantt[Carga Diaria], TableGantt[Recurso Asignado], $A47, TableGantt[Fecha de Inicio], "&lt;=" &amp; W$1, TableGantt[Fecha de Fin], "&gt;" &amp; W$1))</f>
        <v/>
      </c>
      <c r="X47" s="12" t="str">
        <f>IF($A47="", "", SUMIFS(TableGantt[Carga Diaria], TableGantt[Recurso Asignado], $A47, TableGantt[Fecha de Inicio], "&lt;=" &amp; X$1, TableGantt[Fecha de Fin], "&gt;" &amp; X$1))</f>
        <v/>
      </c>
      <c r="Y47" s="12" t="str">
        <f>IF($A47="", "", SUMIFS(TableGantt[Carga Diaria], TableGantt[Recurso Asignado], $A47, TableGantt[Fecha de Inicio], "&lt;=" &amp; Y$1, TableGantt[Fecha de Fin], "&gt;" &amp; Y$1))</f>
        <v/>
      </c>
      <c r="Z47" s="12" t="str">
        <f>IF($A47="", "", SUMIFS(TableGantt[Carga Diaria], TableGantt[Recurso Asignado], $A47, TableGantt[Fecha de Inicio], "&lt;=" &amp; Z$1, TableGantt[Fecha de Fin], "&gt;" &amp; Z$1))</f>
        <v/>
      </c>
      <c r="AA47" s="12" t="str">
        <f>IF($A47="", "", SUMIFS(TableGantt[Carga Diaria], TableGantt[Recurso Asignado], $A47, TableGantt[Fecha de Inicio], "&lt;=" &amp; AA$1, TableGantt[Fecha de Fin], "&gt;" &amp; AA$1))</f>
        <v/>
      </c>
      <c r="AB47" s="12" t="str">
        <f>IF($A47="", "", SUMIFS(TableGantt[Carga Diaria], TableGantt[Recurso Asignado], $A47, TableGantt[Fecha de Inicio], "&lt;=" &amp; AB$1, TableGantt[Fecha de Fin], "&gt;" &amp; AB$1))</f>
        <v/>
      </c>
      <c r="AC47" s="12" t="str">
        <f>IF($A47="", "", SUMIFS(TableGantt[Carga Diaria], TableGantt[Recurso Asignado], $A47, TableGantt[Fecha de Inicio], "&lt;=" &amp; AC$1, TableGantt[Fecha de Fin], "&gt;" &amp; AC$1))</f>
        <v/>
      </c>
      <c r="AD47" s="12" t="str">
        <f>IF($A47="", "", SUMIFS(TableGantt[Carga Diaria], TableGantt[Recurso Asignado], $A47, TableGantt[Fecha de Inicio], "&lt;=" &amp; AD$1, TableGantt[Fecha de Fin], "&gt;" &amp; AD$1))</f>
        <v/>
      </c>
      <c r="AE47" s="12" t="str">
        <f>IF($A47="", "", SUMIFS(TableGantt[Carga Diaria], TableGantt[Recurso Asignado], $A47, TableGantt[Fecha de Inicio], "&lt;=" &amp; AE$1, TableGantt[Fecha de Fin], "&gt;" &amp; AE$1))</f>
        <v/>
      </c>
    </row>
    <row r="48" spans="1:31" x14ac:dyDescent="0.35">
      <c r="A48" s="12" t="str">
        <f>IFERROR(INDEX(TableRecursos[Nombre del Recurso], 47), "")</f>
        <v/>
      </c>
      <c r="B48" s="12" t="str">
        <f>IF($A48="", "", SUMIFS(TableGantt[Carga Diaria], TableGantt[Recurso Asignado], $A48, TableGantt[Fecha de Inicio], "&lt;=" &amp; B$1, TableGantt[Fecha de Fin], "&gt;" &amp; B$1))</f>
        <v/>
      </c>
      <c r="C48" s="12" t="str">
        <f>IF($A48="", "", SUMIFS(TableGantt[Carga Diaria], TableGantt[Recurso Asignado], $A48, TableGantt[Fecha de Inicio], "&lt;=" &amp; C$1, TableGantt[Fecha de Fin], "&gt;" &amp; C$1))</f>
        <v/>
      </c>
      <c r="D48" s="12" t="str">
        <f>IF($A48="", "", SUMIFS(TableGantt[Carga Diaria], TableGantt[Recurso Asignado], $A48, TableGantt[Fecha de Inicio], "&lt;=" &amp; D$1, TableGantt[Fecha de Fin], "&gt;" &amp; D$1))</f>
        <v/>
      </c>
      <c r="E48" s="12" t="str">
        <f>IF($A48="", "", SUMIFS(TableGantt[Carga Diaria], TableGantt[Recurso Asignado], $A48, TableGantt[Fecha de Inicio], "&lt;=" &amp; E$1, TableGantt[Fecha de Fin], "&gt;" &amp; E$1))</f>
        <v/>
      </c>
      <c r="F48" s="12" t="str">
        <f>IF($A48="", "", SUMIFS(TableGantt[Carga Diaria], TableGantt[Recurso Asignado], $A48, TableGantt[Fecha de Inicio], "&lt;=" &amp; F$1, TableGantt[Fecha de Fin], "&gt;" &amp; F$1))</f>
        <v/>
      </c>
      <c r="G48" s="12" t="str">
        <f>IF($A48="", "", SUMIFS(TableGantt[Carga Diaria], TableGantt[Recurso Asignado], $A48, TableGantt[Fecha de Inicio], "&lt;=" &amp; G$1, TableGantt[Fecha de Fin], "&gt;" &amp; G$1))</f>
        <v/>
      </c>
      <c r="H48" s="12" t="str">
        <f>IF($A48="", "", SUMIFS(TableGantt[Carga Diaria], TableGantt[Recurso Asignado], $A48, TableGantt[Fecha de Inicio], "&lt;=" &amp; H$1, TableGantt[Fecha de Fin], "&gt;" &amp; H$1))</f>
        <v/>
      </c>
      <c r="I48" s="12" t="str">
        <f>IF($A48="", "", SUMIFS(TableGantt[Carga Diaria], TableGantt[Recurso Asignado], $A48, TableGantt[Fecha de Inicio], "&lt;=" &amp; I$1, TableGantt[Fecha de Fin], "&gt;" &amp; I$1))</f>
        <v/>
      </c>
      <c r="J48" s="12" t="str">
        <f>IF($A48="", "", SUMIFS(TableGantt[Carga Diaria], TableGantt[Recurso Asignado], $A48, TableGantt[Fecha de Inicio], "&lt;=" &amp; J$1, TableGantt[Fecha de Fin], "&gt;" &amp; J$1))</f>
        <v/>
      </c>
      <c r="K48" s="12" t="str">
        <f>IF($A48="", "", SUMIFS(TableGantt[Carga Diaria], TableGantt[Recurso Asignado], $A48, TableGantt[Fecha de Inicio], "&lt;=" &amp; K$1, TableGantt[Fecha de Fin], "&gt;" &amp; K$1))</f>
        <v/>
      </c>
      <c r="L48" s="12" t="str">
        <f>IF($A48="", "", SUMIFS(TableGantt[Carga Diaria], TableGantt[Recurso Asignado], $A48, TableGantt[Fecha de Inicio], "&lt;=" &amp; L$1, TableGantt[Fecha de Fin], "&gt;" &amp; L$1))</f>
        <v/>
      </c>
      <c r="M48" s="12" t="str">
        <f>IF($A48="", "", SUMIFS(TableGantt[Carga Diaria], TableGantt[Recurso Asignado], $A48, TableGantt[Fecha de Inicio], "&lt;=" &amp; M$1, TableGantt[Fecha de Fin], "&gt;" &amp; M$1))</f>
        <v/>
      </c>
      <c r="N48" s="12" t="str">
        <f>IF($A48="", "", SUMIFS(TableGantt[Carga Diaria], TableGantt[Recurso Asignado], $A48, TableGantt[Fecha de Inicio], "&lt;=" &amp; N$1, TableGantt[Fecha de Fin], "&gt;" &amp; N$1))</f>
        <v/>
      </c>
      <c r="O48" s="12" t="str">
        <f>IF($A48="", "", SUMIFS(TableGantt[Carga Diaria], TableGantt[Recurso Asignado], $A48, TableGantt[Fecha de Inicio], "&lt;=" &amp; O$1, TableGantt[Fecha de Fin], "&gt;" &amp; O$1))</f>
        <v/>
      </c>
      <c r="P48" s="12" t="str">
        <f>IF($A48="", "", SUMIFS(TableGantt[Carga Diaria], TableGantt[Recurso Asignado], $A48, TableGantt[Fecha de Inicio], "&lt;=" &amp; P$1, TableGantt[Fecha de Fin], "&gt;" &amp; P$1))</f>
        <v/>
      </c>
      <c r="Q48" s="12" t="str">
        <f>IF($A48="", "", SUMIFS(TableGantt[Carga Diaria], TableGantt[Recurso Asignado], $A48, TableGantt[Fecha de Inicio], "&lt;=" &amp; Q$1, TableGantt[Fecha de Fin], "&gt;" &amp; Q$1))</f>
        <v/>
      </c>
      <c r="R48" s="12" t="str">
        <f>IF($A48="", "", SUMIFS(TableGantt[Carga Diaria], TableGantt[Recurso Asignado], $A48, TableGantt[Fecha de Inicio], "&lt;=" &amp; R$1, TableGantt[Fecha de Fin], "&gt;" &amp; R$1))</f>
        <v/>
      </c>
      <c r="S48" s="12" t="str">
        <f>IF($A48="", "", SUMIFS(TableGantt[Carga Diaria], TableGantt[Recurso Asignado], $A48, TableGantt[Fecha de Inicio], "&lt;=" &amp; S$1, TableGantt[Fecha de Fin], "&gt;" &amp; S$1))</f>
        <v/>
      </c>
      <c r="T48" s="12" t="str">
        <f>IF($A48="", "", SUMIFS(TableGantt[Carga Diaria], TableGantt[Recurso Asignado], $A48, TableGantt[Fecha de Inicio], "&lt;=" &amp; T$1, TableGantt[Fecha de Fin], "&gt;" &amp; T$1))</f>
        <v/>
      </c>
      <c r="U48" s="12" t="str">
        <f>IF($A48="", "", SUMIFS(TableGantt[Carga Diaria], TableGantt[Recurso Asignado], $A48, TableGantt[Fecha de Inicio], "&lt;=" &amp; U$1, TableGantt[Fecha de Fin], "&gt;" &amp; U$1))</f>
        <v/>
      </c>
      <c r="V48" s="12" t="str">
        <f>IF($A48="", "", SUMIFS(TableGantt[Carga Diaria], TableGantt[Recurso Asignado], $A48, TableGantt[Fecha de Inicio], "&lt;=" &amp; V$1, TableGantt[Fecha de Fin], "&gt;" &amp; V$1))</f>
        <v/>
      </c>
      <c r="W48" s="12" t="str">
        <f>IF($A48="", "", SUMIFS(TableGantt[Carga Diaria], TableGantt[Recurso Asignado], $A48, TableGantt[Fecha de Inicio], "&lt;=" &amp; W$1, TableGantt[Fecha de Fin], "&gt;" &amp; W$1))</f>
        <v/>
      </c>
      <c r="X48" s="12" t="str">
        <f>IF($A48="", "", SUMIFS(TableGantt[Carga Diaria], TableGantt[Recurso Asignado], $A48, TableGantt[Fecha de Inicio], "&lt;=" &amp; X$1, TableGantt[Fecha de Fin], "&gt;" &amp; X$1))</f>
        <v/>
      </c>
      <c r="Y48" s="12" t="str">
        <f>IF($A48="", "", SUMIFS(TableGantt[Carga Diaria], TableGantt[Recurso Asignado], $A48, TableGantt[Fecha de Inicio], "&lt;=" &amp; Y$1, TableGantt[Fecha de Fin], "&gt;" &amp; Y$1))</f>
        <v/>
      </c>
      <c r="Z48" s="12" t="str">
        <f>IF($A48="", "", SUMIFS(TableGantt[Carga Diaria], TableGantt[Recurso Asignado], $A48, TableGantt[Fecha de Inicio], "&lt;=" &amp; Z$1, TableGantt[Fecha de Fin], "&gt;" &amp; Z$1))</f>
        <v/>
      </c>
      <c r="AA48" s="12" t="str">
        <f>IF($A48="", "", SUMIFS(TableGantt[Carga Diaria], TableGantt[Recurso Asignado], $A48, TableGantt[Fecha de Inicio], "&lt;=" &amp; AA$1, TableGantt[Fecha de Fin], "&gt;" &amp; AA$1))</f>
        <v/>
      </c>
      <c r="AB48" s="12" t="str">
        <f>IF($A48="", "", SUMIFS(TableGantt[Carga Diaria], TableGantt[Recurso Asignado], $A48, TableGantt[Fecha de Inicio], "&lt;=" &amp; AB$1, TableGantt[Fecha de Fin], "&gt;" &amp; AB$1))</f>
        <v/>
      </c>
      <c r="AC48" s="12" t="str">
        <f>IF($A48="", "", SUMIFS(TableGantt[Carga Diaria], TableGantt[Recurso Asignado], $A48, TableGantt[Fecha de Inicio], "&lt;=" &amp; AC$1, TableGantt[Fecha de Fin], "&gt;" &amp; AC$1))</f>
        <v/>
      </c>
      <c r="AD48" s="12" t="str">
        <f>IF($A48="", "", SUMIFS(TableGantt[Carga Diaria], TableGantt[Recurso Asignado], $A48, TableGantt[Fecha de Inicio], "&lt;=" &amp; AD$1, TableGantt[Fecha de Fin], "&gt;" &amp; AD$1))</f>
        <v/>
      </c>
      <c r="AE48" s="12" t="str">
        <f>IF($A48="", "", SUMIFS(TableGantt[Carga Diaria], TableGantt[Recurso Asignado], $A48, TableGantt[Fecha de Inicio], "&lt;=" &amp; AE$1, TableGantt[Fecha de Fin], "&gt;" &amp; AE$1))</f>
        <v/>
      </c>
    </row>
    <row r="49" spans="1:31" x14ac:dyDescent="0.35">
      <c r="A49" s="12" t="str">
        <f>IFERROR(INDEX(TableRecursos[Nombre del Recurso], 48), "")</f>
        <v/>
      </c>
      <c r="B49" s="12" t="str">
        <f>IF($A49="", "", SUMIFS(TableGantt[Carga Diaria], TableGantt[Recurso Asignado], $A49, TableGantt[Fecha de Inicio], "&lt;=" &amp; B$1, TableGantt[Fecha de Fin], "&gt;" &amp; B$1))</f>
        <v/>
      </c>
      <c r="C49" s="12" t="str">
        <f>IF($A49="", "", SUMIFS(TableGantt[Carga Diaria], TableGantt[Recurso Asignado], $A49, TableGantt[Fecha de Inicio], "&lt;=" &amp; C$1, TableGantt[Fecha de Fin], "&gt;" &amp; C$1))</f>
        <v/>
      </c>
      <c r="D49" s="12" t="str">
        <f>IF($A49="", "", SUMIFS(TableGantt[Carga Diaria], TableGantt[Recurso Asignado], $A49, TableGantt[Fecha de Inicio], "&lt;=" &amp; D$1, TableGantt[Fecha de Fin], "&gt;" &amp; D$1))</f>
        <v/>
      </c>
      <c r="E49" s="12" t="str">
        <f>IF($A49="", "", SUMIFS(TableGantt[Carga Diaria], TableGantt[Recurso Asignado], $A49, TableGantt[Fecha de Inicio], "&lt;=" &amp; E$1, TableGantt[Fecha de Fin], "&gt;" &amp; E$1))</f>
        <v/>
      </c>
      <c r="F49" s="12" t="str">
        <f>IF($A49="", "", SUMIFS(TableGantt[Carga Diaria], TableGantt[Recurso Asignado], $A49, TableGantt[Fecha de Inicio], "&lt;=" &amp; F$1, TableGantt[Fecha de Fin], "&gt;" &amp; F$1))</f>
        <v/>
      </c>
      <c r="G49" s="12" t="str">
        <f>IF($A49="", "", SUMIFS(TableGantt[Carga Diaria], TableGantt[Recurso Asignado], $A49, TableGantt[Fecha de Inicio], "&lt;=" &amp; G$1, TableGantt[Fecha de Fin], "&gt;" &amp; G$1))</f>
        <v/>
      </c>
      <c r="H49" s="12" t="str">
        <f>IF($A49="", "", SUMIFS(TableGantt[Carga Diaria], TableGantt[Recurso Asignado], $A49, TableGantt[Fecha de Inicio], "&lt;=" &amp; H$1, TableGantt[Fecha de Fin], "&gt;" &amp; H$1))</f>
        <v/>
      </c>
      <c r="I49" s="12" t="str">
        <f>IF($A49="", "", SUMIFS(TableGantt[Carga Diaria], TableGantt[Recurso Asignado], $A49, TableGantt[Fecha de Inicio], "&lt;=" &amp; I$1, TableGantt[Fecha de Fin], "&gt;" &amp; I$1))</f>
        <v/>
      </c>
      <c r="J49" s="12" t="str">
        <f>IF($A49="", "", SUMIFS(TableGantt[Carga Diaria], TableGantt[Recurso Asignado], $A49, TableGantt[Fecha de Inicio], "&lt;=" &amp; J$1, TableGantt[Fecha de Fin], "&gt;" &amp; J$1))</f>
        <v/>
      </c>
      <c r="K49" s="12" t="str">
        <f>IF($A49="", "", SUMIFS(TableGantt[Carga Diaria], TableGantt[Recurso Asignado], $A49, TableGantt[Fecha de Inicio], "&lt;=" &amp; K$1, TableGantt[Fecha de Fin], "&gt;" &amp; K$1))</f>
        <v/>
      </c>
      <c r="L49" s="12" t="str">
        <f>IF($A49="", "", SUMIFS(TableGantt[Carga Diaria], TableGantt[Recurso Asignado], $A49, TableGantt[Fecha de Inicio], "&lt;=" &amp; L$1, TableGantt[Fecha de Fin], "&gt;" &amp; L$1))</f>
        <v/>
      </c>
      <c r="M49" s="12" t="str">
        <f>IF($A49="", "", SUMIFS(TableGantt[Carga Diaria], TableGantt[Recurso Asignado], $A49, TableGantt[Fecha de Inicio], "&lt;=" &amp; M$1, TableGantt[Fecha de Fin], "&gt;" &amp; M$1))</f>
        <v/>
      </c>
      <c r="N49" s="12" t="str">
        <f>IF($A49="", "", SUMIFS(TableGantt[Carga Diaria], TableGantt[Recurso Asignado], $A49, TableGantt[Fecha de Inicio], "&lt;=" &amp; N$1, TableGantt[Fecha de Fin], "&gt;" &amp; N$1))</f>
        <v/>
      </c>
      <c r="O49" s="12" t="str">
        <f>IF($A49="", "", SUMIFS(TableGantt[Carga Diaria], TableGantt[Recurso Asignado], $A49, TableGantt[Fecha de Inicio], "&lt;=" &amp; O$1, TableGantt[Fecha de Fin], "&gt;" &amp; O$1))</f>
        <v/>
      </c>
      <c r="P49" s="12" t="str">
        <f>IF($A49="", "", SUMIFS(TableGantt[Carga Diaria], TableGantt[Recurso Asignado], $A49, TableGantt[Fecha de Inicio], "&lt;=" &amp; P$1, TableGantt[Fecha de Fin], "&gt;" &amp; P$1))</f>
        <v/>
      </c>
      <c r="Q49" s="12" t="str">
        <f>IF($A49="", "", SUMIFS(TableGantt[Carga Diaria], TableGantt[Recurso Asignado], $A49, TableGantt[Fecha de Inicio], "&lt;=" &amp; Q$1, TableGantt[Fecha de Fin], "&gt;" &amp; Q$1))</f>
        <v/>
      </c>
      <c r="R49" s="12" t="str">
        <f>IF($A49="", "", SUMIFS(TableGantt[Carga Diaria], TableGantt[Recurso Asignado], $A49, TableGantt[Fecha de Inicio], "&lt;=" &amp; R$1, TableGantt[Fecha de Fin], "&gt;" &amp; R$1))</f>
        <v/>
      </c>
      <c r="S49" s="12" t="str">
        <f>IF($A49="", "", SUMIFS(TableGantt[Carga Diaria], TableGantt[Recurso Asignado], $A49, TableGantt[Fecha de Inicio], "&lt;=" &amp; S$1, TableGantt[Fecha de Fin], "&gt;" &amp; S$1))</f>
        <v/>
      </c>
      <c r="T49" s="12" t="str">
        <f>IF($A49="", "", SUMIFS(TableGantt[Carga Diaria], TableGantt[Recurso Asignado], $A49, TableGantt[Fecha de Inicio], "&lt;=" &amp; T$1, TableGantt[Fecha de Fin], "&gt;" &amp; T$1))</f>
        <v/>
      </c>
      <c r="U49" s="12" t="str">
        <f>IF($A49="", "", SUMIFS(TableGantt[Carga Diaria], TableGantt[Recurso Asignado], $A49, TableGantt[Fecha de Inicio], "&lt;=" &amp; U$1, TableGantt[Fecha de Fin], "&gt;" &amp; U$1))</f>
        <v/>
      </c>
      <c r="V49" s="12" t="str">
        <f>IF($A49="", "", SUMIFS(TableGantt[Carga Diaria], TableGantt[Recurso Asignado], $A49, TableGantt[Fecha de Inicio], "&lt;=" &amp; V$1, TableGantt[Fecha de Fin], "&gt;" &amp; V$1))</f>
        <v/>
      </c>
      <c r="W49" s="12" t="str">
        <f>IF($A49="", "", SUMIFS(TableGantt[Carga Diaria], TableGantt[Recurso Asignado], $A49, TableGantt[Fecha de Inicio], "&lt;=" &amp; W$1, TableGantt[Fecha de Fin], "&gt;" &amp; W$1))</f>
        <v/>
      </c>
      <c r="X49" s="12" t="str">
        <f>IF($A49="", "", SUMIFS(TableGantt[Carga Diaria], TableGantt[Recurso Asignado], $A49, TableGantt[Fecha de Inicio], "&lt;=" &amp; X$1, TableGantt[Fecha de Fin], "&gt;" &amp; X$1))</f>
        <v/>
      </c>
      <c r="Y49" s="12" t="str">
        <f>IF($A49="", "", SUMIFS(TableGantt[Carga Diaria], TableGantt[Recurso Asignado], $A49, TableGantt[Fecha de Inicio], "&lt;=" &amp; Y$1, TableGantt[Fecha de Fin], "&gt;" &amp; Y$1))</f>
        <v/>
      </c>
      <c r="Z49" s="12" t="str">
        <f>IF($A49="", "", SUMIFS(TableGantt[Carga Diaria], TableGantt[Recurso Asignado], $A49, TableGantt[Fecha de Inicio], "&lt;=" &amp; Z$1, TableGantt[Fecha de Fin], "&gt;" &amp; Z$1))</f>
        <v/>
      </c>
      <c r="AA49" s="12" t="str">
        <f>IF($A49="", "", SUMIFS(TableGantt[Carga Diaria], TableGantt[Recurso Asignado], $A49, TableGantt[Fecha de Inicio], "&lt;=" &amp; AA$1, TableGantt[Fecha de Fin], "&gt;" &amp; AA$1))</f>
        <v/>
      </c>
      <c r="AB49" s="12" t="str">
        <f>IF($A49="", "", SUMIFS(TableGantt[Carga Diaria], TableGantt[Recurso Asignado], $A49, TableGantt[Fecha de Inicio], "&lt;=" &amp; AB$1, TableGantt[Fecha de Fin], "&gt;" &amp; AB$1))</f>
        <v/>
      </c>
      <c r="AC49" s="12" t="str">
        <f>IF($A49="", "", SUMIFS(TableGantt[Carga Diaria], TableGantt[Recurso Asignado], $A49, TableGantt[Fecha de Inicio], "&lt;=" &amp; AC$1, TableGantt[Fecha de Fin], "&gt;" &amp; AC$1))</f>
        <v/>
      </c>
      <c r="AD49" s="12" t="str">
        <f>IF($A49="", "", SUMIFS(TableGantt[Carga Diaria], TableGantt[Recurso Asignado], $A49, TableGantt[Fecha de Inicio], "&lt;=" &amp; AD$1, TableGantt[Fecha de Fin], "&gt;" &amp; AD$1))</f>
        <v/>
      </c>
      <c r="AE49" s="12" t="str">
        <f>IF($A49="", "", SUMIFS(TableGantt[Carga Diaria], TableGantt[Recurso Asignado], $A49, TableGantt[Fecha de Inicio], "&lt;=" &amp; AE$1, TableGantt[Fecha de Fin], "&gt;" &amp; AE$1))</f>
        <v/>
      </c>
    </row>
    <row r="50" spans="1:31" x14ac:dyDescent="0.35">
      <c r="A50" s="12" t="str">
        <f>IFERROR(INDEX(TableRecursos[Nombre del Recurso], 49), "")</f>
        <v/>
      </c>
      <c r="B50" s="12" t="str">
        <f>IF($A50="", "", SUMIFS(TableGantt[Carga Diaria], TableGantt[Recurso Asignado], $A50, TableGantt[Fecha de Inicio], "&lt;=" &amp; B$1, TableGantt[Fecha de Fin], "&gt;" &amp; B$1))</f>
        <v/>
      </c>
      <c r="C50" s="12" t="str">
        <f>IF($A50="", "", SUMIFS(TableGantt[Carga Diaria], TableGantt[Recurso Asignado], $A50, TableGantt[Fecha de Inicio], "&lt;=" &amp; C$1, TableGantt[Fecha de Fin], "&gt;" &amp; C$1))</f>
        <v/>
      </c>
      <c r="D50" s="12" t="str">
        <f>IF($A50="", "", SUMIFS(TableGantt[Carga Diaria], TableGantt[Recurso Asignado], $A50, TableGantt[Fecha de Inicio], "&lt;=" &amp; D$1, TableGantt[Fecha de Fin], "&gt;" &amp; D$1))</f>
        <v/>
      </c>
      <c r="E50" s="12" t="str">
        <f>IF($A50="", "", SUMIFS(TableGantt[Carga Diaria], TableGantt[Recurso Asignado], $A50, TableGantt[Fecha de Inicio], "&lt;=" &amp; E$1, TableGantt[Fecha de Fin], "&gt;" &amp; E$1))</f>
        <v/>
      </c>
      <c r="F50" s="12" t="str">
        <f>IF($A50="", "", SUMIFS(TableGantt[Carga Diaria], TableGantt[Recurso Asignado], $A50, TableGantt[Fecha de Inicio], "&lt;=" &amp; F$1, TableGantt[Fecha de Fin], "&gt;" &amp; F$1))</f>
        <v/>
      </c>
      <c r="G50" s="12" t="str">
        <f>IF($A50="", "", SUMIFS(TableGantt[Carga Diaria], TableGantt[Recurso Asignado], $A50, TableGantt[Fecha de Inicio], "&lt;=" &amp; G$1, TableGantt[Fecha de Fin], "&gt;" &amp; G$1))</f>
        <v/>
      </c>
      <c r="H50" s="12" t="str">
        <f>IF($A50="", "", SUMIFS(TableGantt[Carga Diaria], TableGantt[Recurso Asignado], $A50, TableGantt[Fecha de Inicio], "&lt;=" &amp; H$1, TableGantt[Fecha de Fin], "&gt;" &amp; H$1))</f>
        <v/>
      </c>
      <c r="I50" s="12" t="str">
        <f>IF($A50="", "", SUMIFS(TableGantt[Carga Diaria], TableGantt[Recurso Asignado], $A50, TableGantt[Fecha de Inicio], "&lt;=" &amp; I$1, TableGantt[Fecha de Fin], "&gt;" &amp; I$1))</f>
        <v/>
      </c>
      <c r="J50" s="12" t="str">
        <f>IF($A50="", "", SUMIFS(TableGantt[Carga Diaria], TableGantt[Recurso Asignado], $A50, TableGantt[Fecha de Inicio], "&lt;=" &amp; J$1, TableGantt[Fecha de Fin], "&gt;" &amp; J$1))</f>
        <v/>
      </c>
      <c r="K50" s="12" t="str">
        <f>IF($A50="", "", SUMIFS(TableGantt[Carga Diaria], TableGantt[Recurso Asignado], $A50, TableGantt[Fecha de Inicio], "&lt;=" &amp; K$1, TableGantt[Fecha de Fin], "&gt;" &amp; K$1))</f>
        <v/>
      </c>
      <c r="L50" s="12" t="str">
        <f>IF($A50="", "", SUMIFS(TableGantt[Carga Diaria], TableGantt[Recurso Asignado], $A50, TableGantt[Fecha de Inicio], "&lt;=" &amp; L$1, TableGantt[Fecha de Fin], "&gt;" &amp; L$1))</f>
        <v/>
      </c>
      <c r="M50" s="12" t="str">
        <f>IF($A50="", "", SUMIFS(TableGantt[Carga Diaria], TableGantt[Recurso Asignado], $A50, TableGantt[Fecha de Inicio], "&lt;=" &amp; M$1, TableGantt[Fecha de Fin], "&gt;" &amp; M$1))</f>
        <v/>
      </c>
      <c r="N50" s="12" t="str">
        <f>IF($A50="", "", SUMIFS(TableGantt[Carga Diaria], TableGantt[Recurso Asignado], $A50, TableGantt[Fecha de Inicio], "&lt;=" &amp; N$1, TableGantt[Fecha de Fin], "&gt;" &amp; N$1))</f>
        <v/>
      </c>
      <c r="O50" s="12" t="str">
        <f>IF($A50="", "", SUMIFS(TableGantt[Carga Diaria], TableGantt[Recurso Asignado], $A50, TableGantt[Fecha de Inicio], "&lt;=" &amp; O$1, TableGantt[Fecha de Fin], "&gt;" &amp; O$1))</f>
        <v/>
      </c>
      <c r="P50" s="12" t="str">
        <f>IF($A50="", "", SUMIFS(TableGantt[Carga Diaria], TableGantt[Recurso Asignado], $A50, TableGantt[Fecha de Inicio], "&lt;=" &amp; P$1, TableGantt[Fecha de Fin], "&gt;" &amp; P$1))</f>
        <v/>
      </c>
      <c r="Q50" s="12" t="str">
        <f>IF($A50="", "", SUMIFS(TableGantt[Carga Diaria], TableGantt[Recurso Asignado], $A50, TableGantt[Fecha de Inicio], "&lt;=" &amp; Q$1, TableGantt[Fecha de Fin], "&gt;" &amp; Q$1))</f>
        <v/>
      </c>
      <c r="R50" s="12" t="str">
        <f>IF($A50="", "", SUMIFS(TableGantt[Carga Diaria], TableGantt[Recurso Asignado], $A50, TableGantt[Fecha de Inicio], "&lt;=" &amp; R$1, TableGantt[Fecha de Fin], "&gt;" &amp; R$1))</f>
        <v/>
      </c>
      <c r="S50" s="12" t="str">
        <f>IF($A50="", "", SUMIFS(TableGantt[Carga Diaria], TableGantt[Recurso Asignado], $A50, TableGantt[Fecha de Inicio], "&lt;=" &amp; S$1, TableGantt[Fecha de Fin], "&gt;" &amp; S$1))</f>
        <v/>
      </c>
      <c r="T50" s="12" t="str">
        <f>IF($A50="", "", SUMIFS(TableGantt[Carga Diaria], TableGantt[Recurso Asignado], $A50, TableGantt[Fecha de Inicio], "&lt;=" &amp; T$1, TableGantt[Fecha de Fin], "&gt;" &amp; T$1))</f>
        <v/>
      </c>
      <c r="U50" s="12" t="str">
        <f>IF($A50="", "", SUMIFS(TableGantt[Carga Diaria], TableGantt[Recurso Asignado], $A50, TableGantt[Fecha de Inicio], "&lt;=" &amp; U$1, TableGantt[Fecha de Fin], "&gt;" &amp; U$1))</f>
        <v/>
      </c>
      <c r="V50" s="12" t="str">
        <f>IF($A50="", "", SUMIFS(TableGantt[Carga Diaria], TableGantt[Recurso Asignado], $A50, TableGantt[Fecha de Inicio], "&lt;=" &amp; V$1, TableGantt[Fecha de Fin], "&gt;" &amp; V$1))</f>
        <v/>
      </c>
      <c r="W50" s="12" t="str">
        <f>IF($A50="", "", SUMIFS(TableGantt[Carga Diaria], TableGantt[Recurso Asignado], $A50, TableGantt[Fecha de Inicio], "&lt;=" &amp; W$1, TableGantt[Fecha de Fin], "&gt;" &amp; W$1))</f>
        <v/>
      </c>
      <c r="X50" s="12" t="str">
        <f>IF($A50="", "", SUMIFS(TableGantt[Carga Diaria], TableGantt[Recurso Asignado], $A50, TableGantt[Fecha de Inicio], "&lt;=" &amp; X$1, TableGantt[Fecha de Fin], "&gt;" &amp; X$1))</f>
        <v/>
      </c>
      <c r="Y50" s="12" t="str">
        <f>IF($A50="", "", SUMIFS(TableGantt[Carga Diaria], TableGantt[Recurso Asignado], $A50, TableGantt[Fecha de Inicio], "&lt;=" &amp; Y$1, TableGantt[Fecha de Fin], "&gt;" &amp; Y$1))</f>
        <v/>
      </c>
      <c r="Z50" s="12" t="str">
        <f>IF($A50="", "", SUMIFS(TableGantt[Carga Diaria], TableGantt[Recurso Asignado], $A50, TableGantt[Fecha de Inicio], "&lt;=" &amp; Z$1, TableGantt[Fecha de Fin], "&gt;" &amp; Z$1))</f>
        <v/>
      </c>
      <c r="AA50" s="12" t="str">
        <f>IF($A50="", "", SUMIFS(TableGantt[Carga Diaria], TableGantt[Recurso Asignado], $A50, TableGantt[Fecha de Inicio], "&lt;=" &amp; AA$1, TableGantt[Fecha de Fin], "&gt;" &amp; AA$1))</f>
        <v/>
      </c>
      <c r="AB50" s="12" t="str">
        <f>IF($A50="", "", SUMIFS(TableGantt[Carga Diaria], TableGantt[Recurso Asignado], $A50, TableGantt[Fecha de Inicio], "&lt;=" &amp; AB$1, TableGantt[Fecha de Fin], "&gt;" &amp; AB$1))</f>
        <v/>
      </c>
      <c r="AC50" s="12" t="str">
        <f>IF($A50="", "", SUMIFS(TableGantt[Carga Diaria], TableGantt[Recurso Asignado], $A50, TableGantt[Fecha de Inicio], "&lt;=" &amp; AC$1, TableGantt[Fecha de Fin], "&gt;" &amp; AC$1))</f>
        <v/>
      </c>
      <c r="AD50" s="12" t="str">
        <f>IF($A50="", "", SUMIFS(TableGantt[Carga Diaria], TableGantt[Recurso Asignado], $A50, TableGantt[Fecha de Inicio], "&lt;=" &amp; AD$1, TableGantt[Fecha de Fin], "&gt;" &amp; AD$1))</f>
        <v/>
      </c>
      <c r="AE50" s="12" t="str">
        <f>IF($A50="", "", SUMIFS(TableGantt[Carga Diaria], TableGantt[Recurso Asignado], $A50, TableGantt[Fecha de Inicio], "&lt;=" &amp; AE$1, TableGantt[Fecha de Fin], "&gt;" &amp; AE$1))</f>
        <v/>
      </c>
    </row>
    <row r="51" spans="1:31" x14ac:dyDescent="0.35">
      <c r="A51" s="12" t="str">
        <f>IFERROR(INDEX(TableRecursos[Nombre del Recurso], 50), "")</f>
        <v/>
      </c>
      <c r="B51" s="12" t="str">
        <f>IF($A51="", "", SUMIFS(TableGantt[Carga Diaria], TableGantt[Recurso Asignado], $A51, TableGantt[Fecha de Inicio], "&lt;=" &amp; B$1, TableGantt[Fecha de Fin], "&gt;" &amp; B$1))</f>
        <v/>
      </c>
      <c r="C51" s="12" t="str">
        <f>IF($A51="", "", SUMIFS(TableGantt[Carga Diaria], TableGantt[Recurso Asignado], $A51, TableGantt[Fecha de Inicio], "&lt;=" &amp; C$1, TableGantt[Fecha de Fin], "&gt;" &amp; C$1))</f>
        <v/>
      </c>
      <c r="D51" s="12" t="str">
        <f>IF($A51="", "", SUMIFS(TableGantt[Carga Diaria], TableGantt[Recurso Asignado], $A51, TableGantt[Fecha de Inicio], "&lt;=" &amp; D$1, TableGantt[Fecha de Fin], "&gt;" &amp; D$1))</f>
        <v/>
      </c>
      <c r="E51" s="12" t="str">
        <f>IF($A51="", "", SUMIFS(TableGantt[Carga Diaria], TableGantt[Recurso Asignado], $A51, TableGantt[Fecha de Inicio], "&lt;=" &amp; E$1, TableGantt[Fecha de Fin], "&gt;" &amp; E$1))</f>
        <v/>
      </c>
      <c r="F51" s="12" t="str">
        <f>IF($A51="", "", SUMIFS(TableGantt[Carga Diaria], TableGantt[Recurso Asignado], $A51, TableGantt[Fecha de Inicio], "&lt;=" &amp; F$1, TableGantt[Fecha de Fin], "&gt;" &amp; F$1))</f>
        <v/>
      </c>
      <c r="G51" s="12" t="str">
        <f>IF($A51="", "", SUMIFS(TableGantt[Carga Diaria], TableGantt[Recurso Asignado], $A51, TableGantt[Fecha de Inicio], "&lt;=" &amp; G$1, TableGantt[Fecha de Fin], "&gt;" &amp; G$1))</f>
        <v/>
      </c>
      <c r="H51" s="12" t="str">
        <f>IF($A51="", "", SUMIFS(TableGantt[Carga Diaria], TableGantt[Recurso Asignado], $A51, TableGantt[Fecha de Inicio], "&lt;=" &amp; H$1, TableGantt[Fecha de Fin], "&gt;" &amp; H$1))</f>
        <v/>
      </c>
      <c r="I51" s="12" t="str">
        <f>IF($A51="", "", SUMIFS(TableGantt[Carga Diaria], TableGantt[Recurso Asignado], $A51, TableGantt[Fecha de Inicio], "&lt;=" &amp; I$1, TableGantt[Fecha de Fin], "&gt;" &amp; I$1))</f>
        <v/>
      </c>
      <c r="J51" s="12" t="str">
        <f>IF($A51="", "", SUMIFS(TableGantt[Carga Diaria], TableGantt[Recurso Asignado], $A51, TableGantt[Fecha de Inicio], "&lt;=" &amp; J$1, TableGantt[Fecha de Fin], "&gt;" &amp; J$1))</f>
        <v/>
      </c>
      <c r="K51" s="12" t="str">
        <f>IF($A51="", "", SUMIFS(TableGantt[Carga Diaria], TableGantt[Recurso Asignado], $A51, TableGantt[Fecha de Inicio], "&lt;=" &amp; K$1, TableGantt[Fecha de Fin], "&gt;" &amp; K$1))</f>
        <v/>
      </c>
      <c r="L51" s="12" t="str">
        <f>IF($A51="", "", SUMIFS(TableGantt[Carga Diaria], TableGantt[Recurso Asignado], $A51, TableGantt[Fecha de Inicio], "&lt;=" &amp; L$1, TableGantt[Fecha de Fin], "&gt;" &amp; L$1))</f>
        <v/>
      </c>
      <c r="M51" s="12" t="str">
        <f>IF($A51="", "", SUMIFS(TableGantt[Carga Diaria], TableGantt[Recurso Asignado], $A51, TableGantt[Fecha de Inicio], "&lt;=" &amp; M$1, TableGantt[Fecha de Fin], "&gt;" &amp; M$1))</f>
        <v/>
      </c>
      <c r="N51" s="12" t="str">
        <f>IF($A51="", "", SUMIFS(TableGantt[Carga Diaria], TableGantt[Recurso Asignado], $A51, TableGantt[Fecha de Inicio], "&lt;=" &amp; N$1, TableGantt[Fecha de Fin], "&gt;" &amp; N$1))</f>
        <v/>
      </c>
      <c r="O51" s="12" t="str">
        <f>IF($A51="", "", SUMIFS(TableGantt[Carga Diaria], TableGantt[Recurso Asignado], $A51, TableGantt[Fecha de Inicio], "&lt;=" &amp; O$1, TableGantt[Fecha de Fin], "&gt;" &amp; O$1))</f>
        <v/>
      </c>
      <c r="P51" s="12" t="str">
        <f>IF($A51="", "", SUMIFS(TableGantt[Carga Diaria], TableGantt[Recurso Asignado], $A51, TableGantt[Fecha de Inicio], "&lt;=" &amp; P$1, TableGantt[Fecha de Fin], "&gt;" &amp; P$1))</f>
        <v/>
      </c>
      <c r="Q51" s="12" t="str">
        <f>IF($A51="", "", SUMIFS(TableGantt[Carga Diaria], TableGantt[Recurso Asignado], $A51, TableGantt[Fecha de Inicio], "&lt;=" &amp; Q$1, TableGantt[Fecha de Fin], "&gt;" &amp; Q$1))</f>
        <v/>
      </c>
      <c r="R51" s="12" t="str">
        <f>IF($A51="", "", SUMIFS(TableGantt[Carga Diaria], TableGantt[Recurso Asignado], $A51, TableGantt[Fecha de Inicio], "&lt;=" &amp; R$1, TableGantt[Fecha de Fin], "&gt;" &amp; R$1))</f>
        <v/>
      </c>
      <c r="S51" s="12" t="str">
        <f>IF($A51="", "", SUMIFS(TableGantt[Carga Diaria], TableGantt[Recurso Asignado], $A51, TableGantt[Fecha de Inicio], "&lt;=" &amp; S$1, TableGantt[Fecha de Fin], "&gt;" &amp; S$1))</f>
        <v/>
      </c>
      <c r="T51" s="12" t="str">
        <f>IF($A51="", "", SUMIFS(TableGantt[Carga Diaria], TableGantt[Recurso Asignado], $A51, TableGantt[Fecha de Inicio], "&lt;=" &amp; T$1, TableGantt[Fecha de Fin], "&gt;" &amp; T$1))</f>
        <v/>
      </c>
      <c r="U51" s="12" t="str">
        <f>IF($A51="", "", SUMIFS(TableGantt[Carga Diaria], TableGantt[Recurso Asignado], $A51, TableGantt[Fecha de Inicio], "&lt;=" &amp; U$1, TableGantt[Fecha de Fin], "&gt;" &amp; U$1))</f>
        <v/>
      </c>
      <c r="V51" s="12" t="str">
        <f>IF($A51="", "", SUMIFS(TableGantt[Carga Diaria], TableGantt[Recurso Asignado], $A51, TableGantt[Fecha de Inicio], "&lt;=" &amp; V$1, TableGantt[Fecha de Fin], "&gt;" &amp; V$1))</f>
        <v/>
      </c>
      <c r="W51" s="12" t="str">
        <f>IF($A51="", "", SUMIFS(TableGantt[Carga Diaria], TableGantt[Recurso Asignado], $A51, TableGantt[Fecha de Inicio], "&lt;=" &amp; W$1, TableGantt[Fecha de Fin], "&gt;" &amp; W$1))</f>
        <v/>
      </c>
      <c r="X51" s="12" t="str">
        <f>IF($A51="", "", SUMIFS(TableGantt[Carga Diaria], TableGantt[Recurso Asignado], $A51, TableGantt[Fecha de Inicio], "&lt;=" &amp; X$1, TableGantt[Fecha de Fin], "&gt;" &amp; X$1))</f>
        <v/>
      </c>
      <c r="Y51" s="12" t="str">
        <f>IF($A51="", "", SUMIFS(TableGantt[Carga Diaria], TableGantt[Recurso Asignado], $A51, TableGantt[Fecha de Inicio], "&lt;=" &amp; Y$1, TableGantt[Fecha de Fin], "&gt;" &amp; Y$1))</f>
        <v/>
      </c>
      <c r="Z51" s="12" t="str">
        <f>IF($A51="", "", SUMIFS(TableGantt[Carga Diaria], TableGantt[Recurso Asignado], $A51, TableGantt[Fecha de Inicio], "&lt;=" &amp; Z$1, TableGantt[Fecha de Fin], "&gt;" &amp; Z$1))</f>
        <v/>
      </c>
      <c r="AA51" s="12" t="str">
        <f>IF($A51="", "", SUMIFS(TableGantt[Carga Diaria], TableGantt[Recurso Asignado], $A51, TableGantt[Fecha de Inicio], "&lt;=" &amp; AA$1, TableGantt[Fecha de Fin], "&gt;" &amp; AA$1))</f>
        <v/>
      </c>
      <c r="AB51" s="12" t="str">
        <f>IF($A51="", "", SUMIFS(TableGantt[Carga Diaria], TableGantt[Recurso Asignado], $A51, TableGantt[Fecha de Inicio], "&lt;=" &amp; AB$1, TableGantt[Fecha de Fin], "&gt;" &amp; AB$1))</f>
        <v/>
      </c>
      <c r="AC51" s="12" t="str">
        <f>IF($A51="", "", SUMIFS(TableGantt[Carga Diaria], TableGantt[Recurso Asignado], $A51, TableGantt[Fecha de Inicio], "&lt;=" &amp; AC$1, TableGantt[Fecha de Fin], "&gt;" &amp; AC$1))</f>
        <v/>
      </c>
      <c r="AD51" s="12" t="str">
        <f>IF($A51="", "", SUMIFS(TableGantt[Carga Diaria], TableGantt[Recurso Asignado], $A51, TableGantt[Fecha de Inicio], "&lt;=" &amp; AD$1, TableGantt[Fecha de Fin], "&gt;" &amp; AD$1))</f>
        <v/>
      </c>
      <c r="AE51" s="12" t="str">
        <f>IF($A51="", "", SUMIFS(TableGantt[Carga Diaria], TableGantt[Recurso Asignado], $A51, TableGantt[Fecha de Inicio], "&lt;=" &amp; AE$1, TableGantt[Fecha de Fin], "&gt;" &amp; AE$1))</f>
        <v/>
      </c>
    </row>
  </sheetData>
  <sheetProtection sheet="1" objects="1" scenarios="1" insertRows="0"/>
  <conditionalFormatting sqref="B2:AE51">
    <cfRule type="cellIs" dxfId="2" priority="1" operator="greaterThan">
      <formula>8</formula>
    </cfRule>
    <cfRule type="cellIs" dxfId="1" priority="2" operator="between">
      <formula>4</formula>
      <formula>8</formula>
    </cfRule>
    <cfRule type="cellIs" dxfId="0" priority="3" operator="between">
      <formula>0.01</formula>
      <formula>3.99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Inicio</vt:lpstr>
      <vt:lpstr>Recursos</vt:lpstr>
      <vt:lpstr>Gantt</vt:lpstr>
      <vt:lpstr>Carga de Trabajo</vt:lpstr>
      <vt:lpstr>ListaRecursos</vt:lpstr>
    </vt:vector>
  </TitlesOfParts>
  <Company>jefedeproyectos.com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Gantt Profesional</dc:title>
  <dc:creator>jefedeproyectos.com</dc:creator>
  <dc:description>Plantilla creada por jefedeproyectos.com para gestión de proyectos.</dc:description>
  <cp:lastModifiedBy>Javier Jofre</cp:lastModifiedBy>
  <dcterms:created xsi:type="dcterms:W3CDTF">2025-12-28T15:46:51Z</dcterms:created>
  <dcterms:modified xsi:type="dcterms:W3CDTF">2025-12-28T16:00:38Z</dcterms:modified>
</cp:coreProperties>
</file>